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PUBLICACION)\"/>
    </mc:Choice>
  </mc:AlternateContent>
  <bookViews>
    <workbookView xWindow="-120" yWindow="-120" windowWidth="29040" windowHeight="15840" firstSheet="5" activeTab="1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0" l="1"/>
  <c r="C33" i="10"/>
  <c r="D33" i="10"/>
  <c r="E33" i="10"/>
  <c r="F33" i="10"/>
  <c r="G33" i="10"/>
  <c r="G67" i="9"/>
  <c r="G68" i="9"/>
  <c r="G69" i="9"/>
  <c r="G62" i="9"/>
  <c r="G50" i="9"/>
  <c r="G51" i="9"/>
  <c r="G52" i="9"/>
  <c r="G39" i="9"/>
  <c r="G28" i="9"/>
  <c r="G22" i="9"/>
  <c r="G23" i="9"/>
  <c r="G25" i="9"/>
  <c r="D63" i="9"/>
  <c r="G63" i="9" s="1"/>
  <c r="D64" i="9"/>
  <c r="G64" i="9" s="1"/>
  <c r="D65" i="9"/>
  <c r="G65" i="9" s="1"/>
  <c r="G61" i="9" s="1"/>
  <c r="D66" i="9"/>
  <c r="G66" i="9" s="1"/>
  <c r="D67" i="9"/>
  <c r="D68" i="9"/>
  <c r="D69" i="9"/>
  <c r="D70" i="9"/>
  <c r="G70" i="9" s="1"/>
  <c r="D62" i="9"/>
  <c r="D55" i="9"/>
  <c r="G55" i="9" s="1"/>
  <c r="D56" i="9"/>
  <c r="G56" i="9" s="1"/>
  <c r="D57" i="9"/>
  <c r="G57" i="9" s="1"/>
  <c r="D58" i="9"/>
  <c r="G58" i="9" s="1"/>
  <c r="D59" i="9"/>
  <c r="G59" i="9" s="1"/>
  <c r="D60" i="9"/>
  <c r="G60" i="9" s="1"/>
  <c r="D54" i="9"/>
  <c r="D53" i="9" s="1"/>
  <c r="D46" i="9"/>
  <c r="G46" i="9" s="1"/>
  <c r="D47" i="9"/>
  <c r="G47" i="9" s="1"/>
  <c r="D48" i="9"/>
  <c r="G48" i="9" s="1"/>
  <c r="D49" i="9"/>
  <c r="G49" i="9" s="1"/>
  <c r="D50" i="9"/>
  <c r="D51" i="9"/>
  <c r="D52" i="9"/>
  <c r="D45" i="9"/>
  <c r="G45" i="9" s="1"/>
  <c r="D39" i="9"/>
  <c r="D40" i="9"/>
  <c r="G40" i="9" s="1"/>
  <c r="D41" i="9"/>
  <c r="G41" i="9" s="1"/>
  <c r="D38" i="9"/>
  <c r="D37" i="9" s="1"/>
  <c r="D29" i="9"/>
  <c r="G29" i="9" s="1"/>
  <c r="D30" i="9"/>
  <c r="G30" i="9" s="1"/>
  <c r="D31" i="9"/>
  <c r="G31" i="9" s="1"/>
  <c r="D32" i="9"/>
  <c r="D27" i="9" s="1"/>
  <c r="D33" i="9"/>
  <c r="G33" i="9" s="1"/>
  <c r="D34" i="9"/>
  <c r="G34" i="9" s="1"/>
  <c r="D35" i="9"/>
  <c r="G35" i="9" s="1"/>
  <c r="D36" i="9"/>
  <c r="G36" i="9" s="1"/>
  <c r="D28" i="9"/>
  <c r="D22" i="9"/>
  <c r="D23" i="9"/>
  <c r="D24" i="9"/>
  <c r="G24" i="9" s="1"/>
  <c r="D25" i="9"/>
  <c r="D26" i="9"/>
  <c r="G26" i="9" s="1"/>
  <c r="D21" i="9"/>
  <c r="G21" i="9" s="1"/>
  <c r="D20" i="9"/>
  <c r="G20" i="9" s="1"/>
  <c r="D12" i="9"/>
  <c r="G12" i="9" s="1"/>
  <c r="D13" i="9"/>
  <c r="G13" i="9" s="1"/>
  <c r="D14" i="9"/>
  <c r="G14" i="9" s="1"/>
  <c r="D15" i="9"/>
  <c r="G15" i="9" s="1"/>
  <c r="D16" i="9"/>
  <c r="G16" i="9" s="1"/>
  <c r="D17" i="9"/>
  <c r="G17" i="9" s="1"/>
  <c r="D18" i="9"/>
  <c r="G18" i="9" s="1"/>
  <c r="D11" i="9"/>
  <c r="G11" i="9" s="1"/>
  <c r="C61" i="9"/>
  <c r="D61" i="9"/>
  <c r="E61" i="9"/>
  <c r="F61" i="9"/>
  <c r="B61" i="9"/>
  <c r="C53" i="9"/>
  <c r="E53" i="9"/>
  <c r="F53" i="9"/>
  <c r="B53" i="9"/>
  <c r="B43" i="9" s="1"/>
  <c r="C44" i="9"/>
  <c r="E44" i="9"/>
  <c r="F44" i="9"/>
  <c r="B44" i="9"/>
  <c r="C37" i="9"/>
  <c r="E37" i="9"/>
  <c r="F37" i="9"/>
  <c r="B37" i="9"/>
  <c r="C27" i="9"/>
  <c r="E27" i="9"/>
  <c r="F27" i="9"/>
  <c r="B27" i="9"/>
  <c r="C19" i="9"/>
  <c r="E19" i="9"/>
  <c r="F19" i="9"/>
  <c r="B19" i="9"/>
  <c r="B9" i="9" s="1"/>
  <c r="B77" i="9" s="1"/>
  <c r="E10" i="9"/>
  <c r="F10" i="9"/>
  <c r="C10" i="9"/>
  <c r="B10" i="9"/>
  <c r="G42" i="8"/>
  <c r="G47" i="8"/>
  <c r="G48" i="8"/>
  <c r="G49" i="8"/>
  <c r="G53" i="8"/>
  <c r="G54" i="8"/>
  <c r="D39" i="8"/>
  <c r="G39" i="8" s="1"/>
  <c r="D40" i="8"/>
  <c r="G40" i="8" s="1"/>
  <c r="D41" i="8"/>
  <c r="G41" i="8" s="1"/>
  <c r="D42" i="8"/>
  <c r="D43" i="8"/>
  <c r="G43" i="8" s="1"/>
  <c r="D44" i="8"/>
  <c r="G44" i="8" s="1"/>
  <c r="D45" i="8"/>
  <c r="G45" i="8" s="1"/>
  <c r="D46" i="8"/>
  <c r="G46" i="8" s="1"/>
  <c r="D47" i="8"/>
  <c r="D48" i="8"/>
  <c r="D49" i="8"/>
  <c r="D50" i="8"/>
  <c r="G50" i="8" s="1"/>
  <c r="D51" i="8"/>
  <c r="G51" i="8" s="1"/>
  <c r="D52" i="8"/>
  <c r="G52" i="8" s="1"/>
  <c r="D53" i="8"/>
  <c r="D54" i="8"/>
  <c r="D55" i="8"/>
  <c r="G55" i="8" s="1"/>
  <c r="D38" i="8"/>
  <c r="G38" i="8" s="1"/>
  <c r="G15" i="8"/>
  <c r="G22" i="8"/>
  <c r="G26" i="8"/>
  <c r="G31" i="8"/>
  <c r="G34" i="8"/>
  <c r="D11" i="8"/>
  <c r="G11" i="8" s="1"/>
  <c r="D12" i="8"/>
  <c r="G12" i="8" s="1"/>
  <c r="D13" i="8"/>
  <c r="G13" i="8" s="1"/>
  <c r="D14" i="8"/>
  <c r="G14" i="8" s="1"/>
  <c r="D15" i="8"/>
  <c r="D16" i="8"/>
  <c r="G16" i="8" s="1"/>
  <c r="D17" i="8"/>
  <c r="G17" i="8" s="1"/>
  <c r="D18" i="8"/>
  <c r="G18" i="8" s="1"/>
  <c r="D19" i="8"/>
  <c r="G19" i="8" s="1"/>
  <c r="D20" i="8"/>
  <c r="G20" i="8" s="1"/>
  <c r="D21" i="8"/>
  <c r="G21" i="8" s="1"/>
  <c r="D22" i="8"/>
  <c r="D23" i="8"/>
  <c r="G23" i="8" s="1"/>
  <c r="D24" i="8"/>
  <c r="G24" i="8" s="1"/>
  <c r="D25" i="8"/>
  <c r="G25" i="8" s="1"/>
  <c r="D26" i="8"/>
  <c r="D27" i="8"/>
  <c r="G27" i="8" s="1"/>
  <c r="D28" i="8"/>
  <c r="G28" i="8" s="1"/>
  <c r="D29" i="8"/>
  <c r="G29" i="8" s="1"/>
  <c r="D30" i="8"/>
  <c r="G30" i="8" s="1"/>
  <c r="D31" i="8"/>
  <c r="D32" i="8"/>
  <c r="G32" i="8" s="1"/>
  <c r="D33" i="8"/>
  <c r="G33" i="8" s="1"/>
  <c r="D34" i="8"/>
  <c r="D35" i="8"/>
  <c r="G35" i="8" s="1"/>
  <c r="D10" i="8"/>
  <c r="G10" i="8" s="1"/>
  <c r="C150" i="7"/>
  <c r="D150" i="7"/>
  <c r="E150" i="7"/>
  <c r="F150" i="7"/>
  <c r="G150" i="7"/>
  <c r="B150" i="7"/>
  <c r="C146" i="7"/>
  <c r="D146" i="7"/>
  <c r="E146" i="7"/>
  <c r="F146" i="7"/>
  <c r="G146" i="7"/>
  <c r="B146" i="7"/>
  <c r="C137" i="7"/>
  <c r="D137" i="7"/>
  <c r="E137" i="7"/>
  <c r="F137" i="7"/>
  <c r="G137" i="7"/>
  <c r="B137" i="7"/>
  <c r="C133" i="7"/>
  <c r="D133" i="7"/>
  <c r="E133" i="7"/>
  <c r="F133" i="7"/>
  <c r="G133" i="7"/>
  <c r="B133" i="7"/>
  <c r="C123" i="7"/>
  <c r="D123" i="7"/>
  <c r="E123" i="7"/>
  <c r="F123" i="7"/>
  <c r="G123" i="7"/>
  <c r="B123" i="7"/>
  <c r="C113" i="7"/>
  <c r="D113" i="7"/>
  <c r="E113" i="7"/>
  <c r="F113" i="7"/>
  <c r="G113" i="7"/>
  <c r="B113" i="7"/>
  <c r="C103" i="7"/>
  <c r="D103" i="7"/>
  <c r="E103" i="7"/>
  <c r="F103" i="7"/>
  <c r="G103" i="7"/>
  <c r="B103" i="7"/>
  <c r="C93" i="7"/>
  <c r="D93" i="7"/>
  <c r="E93" i="7"/>
  <c r="F93" i="7"/>
  <c r="G93" i="7"/>
  <c r="B93" i="7"/>
  <c r="C85" i="7"/>
  <c r="D85" i="7"/>
  <c r="E85" i="7"/>
  <c r="F85" i="7"/>
  <c r="G85" i="7"/>
  <c r="B85" i="7"/>
  <c r="C62" i="7"/>
  <c r="D62" i="7"/>
  <c r="E62" i="7"/>
  <c r="F62" i="7"/>
  <c r="G62" i="7"/>
  <c r="B62" i="7"/>
  <c r="G58" i="7"/>
  <c r="C58" i="7"/>
  <c r="D58" i="7"/>
  <c r="E58" i="7"/>
  <c r="F58" i="7"/>
  <c r="B58" i="7"/>
  <c r="G48" i="7"/>
  <c r="C48" i="7"/>
  <c r="D48" i="7"/>
  <c r="E48" i="7"/>
  <c r="F48" i="7"/>
  <c r="B48" i="7"/>
  <c r="C38" i="7"/>
  <c r="D38" i="7"/>
  <c r="E38" i="7"/>
  <c r="F38" i="7"/>
  <c r="G38" i="7"/>
  <c r="B38" i="7"/>
  <c r="B28" i="7"/>
  <c r="C28" i="7"/>
  <c r="D28" i="7"/>
  <c r="E28" i="7"/>
  <c r="F28" i="7"/>
  <c r="G28" i="7"/>
  <c r="D18" i="7"/>
  <c r="E18" i="7"/>
  <c r="F18" i="7"/>
  <c r="G18" i="7"/>
  <c r="C18" i="7"/>
  <c r="B18" i="7"/>
  <c r="B10" i="7"/>
  <c r="G10" i="7"/>
  <c r="C10" i="7"/>
  <c r="D10" i="7"/>
  <c r="E10" i="7"/>
  <c r="F10" i="7"/>
  <c r="D55" i="6"/>
  <c r="D56" i="6"/>
  <c r="D57" i="6"/>
  <c r="D58" i="6"/>
  <c r="D60" i="6"/>
  <c r="D61" i="6"/>
  <c r="D62" i="6"/>
  <c r="D63" i="6"/>
  <c r="D52" i="6"/>
  <c r="D53" i="6"/>
  <c r="G37" i="8" l="1"/>
  <c r="G10" i="9"/>
  <c r="G44" i="9"/>
  <c r="G32" i="9"/>
  <c r="G54" i="9"/>
  <c r="G53" i="9" s="1"/>
  <c r="G38" i="9"/>
  <c r="G37" i="9"/>
  <c r="G27" i="9"/>
  <c r="G19" i="9"/>
  <c r="D44" i="9"/>
  <c r="D43" i="9" s="1"/>
  <c r="D19" i="9"/>
  <c r="D10" i="9"/>
  <c r="F43" i="9"/>
  <c r="E43" i="9"/>
  <c r="C43" i="9"/>
  <c r="C9" i="9"/>
  <c r="F9" i="9"/>
  <c r="E9" i="9"/>
  <c r="G84" i="7"/>
  <c r="C84" i="7"/>
  <c r="F84" i="7"/>
  <c r="E84" i="7"/>
  <c r="D84" i="7"/>
  <c r="B84" i="7"/>
  <c r="B9" i="7"/>
  <c r="D9" i="7"/>
  <c r="F9" i="7"/>
  <c r="E9" i="7"/>
  <c r="G9" i="7"/>
  <c r="C9" i="7"/>
  <c r="B13" i="3"/>
  <c r="C13" i="3"/>
  <c r="D13" i="3"/>
  <c r="B9" i="3"/>
  <c r="C9" i="3"/>
  <c r="D9" i="3"/>
  <c r="G43" i="9" l="1"/>
  <c r="C159" i="7"/>
  <c r="E77" i="9"/>
  <c r="C77" i="9"/>
  <c r="F77" i="9"/>
  <c r="G9" i="9"/>
  <c r="D9" i="9"/>
  <c r="D77" i="9" s="1"/>
  <c r="G159" i="7"/>
  <c r="F159" i="7"/>
  <c r="E159" i="7"/>
  <c r="D159" i="7"/>
  <c r="B159" i="7"/>
  <c r="C29" i="16"/>
  <c r="C28" i="16"/>
  <c r="C27" i="16"/>
  <c r="C26" i="16"/>
  <c r="C24" i="16"/>
  <c r="C19" i="16"/>
  <c r="C18" i="16"/>
  <c r="C15" i="16"/>
  <c r="C11" i="16"/>
  <c r="C10" i="16"/>
  <c r="G77" i="9" l="1"/>
  <c r="C21" i="16"/>
  <c r="B29" i="16" l="1"/>
  <c r="D29" i="16" s="1"/>
  <c r="E29" i="16" s="1"/>
  <c r="F29" i="16" s="1"/>
  <c r="G29" i="16" s="1"/>
  <c r="B28" i="16"/>
  <c r="B27" i="16"/>
  <c r="D27" i="16" s="1"/>
  <c r="E27" i="16" s="1"/>
  <c r="F27" i="16" s="1"/>
  <c r="G27" i="16" s="1"/>
  <c r="B26" i="16"/>
  <c r="B24" i="16"/>
  <c r="D24" i="16" s="1"/>
  <c r="E24" i="16" s="1"/>
  <c r="F24" i="16" s="1"/>
  <c r="G24" i="16" s="1"/>
  <c r="D20" i="16"/>
  <c r="E20" i="16" s="1"/>
  <c r="F20" i="16" s="1"/>
  <c r="G20" i="16" s="1"/>
  <c r="B19" i="16"/>
  <c r="D19" i="16" s="1"/>
  <c r="E19" i="16" s="1"/>
  <c r="F19" i="16" s="1"/>
  <c r="G19" i="16" s="1"/>
  <c r="B18" i="16"/>
  <c r="D18" i="16" s="1"/>
  <c r="E18" i="16" s="1"/>
  <c r="F18" i="16" s="1"/>
  <c r="G18" i="16" s="1"/>
  <c r="B15" i="16"/>
  <c r="D15" i="16" s="1"/>
  <c r="E15" i="16" s="1"/>
  <c r="F15" i="16" s="1"/>
  <c r="G15" i="16" s="1"/>
  <c r="B11" i="16"/>
  <c r="D11" i="16" s="1"/>
  <c r="E11" i="16" s="1"/>
  <c r="F11" i="16" s="1"/>
  <c r="G11" i="16" s="1"/>
  <c r="B10" i="16"/>
  <c r="D47" i="6"/>
  <c r="D48" i="6"/>
  <c r="D49" i="6"/>
  <c r="D50" i="6"/>
  <c r="D51" i="6"/>
  <c r="D46" i="6"/>
  <c r="D39" i="6"/>
  <c r="D38" i="6"/>
  <c r="D36" i="6"/>
  <c r="D33" i="6"/>
  <c r="D34" i="6"/>
  <c r="D32" i="6"/>
  <c r="D30" i="6"/>
  <c r="D31" i="6"/>
  <c r="D29" i="6"/>
  <c r="D18" i="6"/>
  <c r="D19" i="6"/>
  <c r="D20" i="6"/>
  <c r="D21" i="6"/>
  <c r="D22" i="6"/>
  <c r="D23" i="6"/>
  <c r="D24" i="6"/>
  <c r="D25" i="6"/>
  <c r="D26" i="6"/>
  <c r="D27" i="6"/>
  <c r="D17" i="6"/>
  <c r="D15" i="6"/>
  <c r="D10" i="6"/>
  <c r="D11" i="6"/>
  <c r="D12" i="6"/>
  <c r="D13" i="6"/>
  <c r="D14" i="6"/>
  <c r="D9" i="6"/>
  <c r="F14" i="3"/>
  <c r="F10" i="3"/>
  <c r="B21" i="16" l="1"/>
  <c r="D10" i="16"/>
  <c r="E10" i="16" s="1"/>
  <c r="F10" i="16" s="1"/>
  <c r="G10" i="16" s="1"/>
  <c r="C8" i="16"/>
  <c r="D28" i="16"/>
  <c r="B8" i="16"/>
  <c r="D23" i="16"/>
  <c r="E23" i="16" s="1"/>
  <c r="F23" i="16" s="1"/>
  <c r="G23" i="16" s="1"/>
  <c r="E26" i="16"/>
  <c r="F26" i="16" s="1"/>
  <c r="G26" i="16" s="1"/>
  <c r="F6" i="2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G7" i="19"/>
  <c r="F7" i="19"/>
  <c r="E7" i="19"/>
  <c r="D7" i="19"/>
  <c r="C7" i="19"/>
  <c r="B7" i="19"/>
  <c r="A2" i="19"/>
  <c r="A2" i="16"/>
  <c r="G28" i="22" l="1"/>
  <c r="F29" i="19"/>
  <c r="B29" i="19"/>
  <c r="B30" i="16"/>
  <c r="E28" i="16"/>
  <c r="C29" i="19"/>
  <c r="E28" i="22"/>
  <c r="D29" i="19"/>
  <c r="D8" i="16"/>
  <c r="E29" i="19"/>
  <c r="E8" i="16"/>
  <c r="C30" i="16"/>
  <c r="G29" i="19"/>
  <c r="D21" i="16"/>
  <c r="E21" i="16"/>
  <c r="C28" i="22"/>
  <c r="C30" i="20"/>
  <c r="D30" i="20"/>
  <c r="F30" i="20"/>
  <c r="B30" i="20"/>
  <c r="E30" i="20"/>
  <c r="B28" i="22"/>
  <c r="D28" i="22"/>
  <c r="F28" i="22"/>
  <c r="G30" i="20"/>
  <c r="A5" i="10"/>
  <c r="A5" i="9"/>
  <c r="A5" i="8"/>
  <c r="A5" i="7"/>
  <c r="A4" i="6"/>
  <c r="A4" i="5"/>
  <c r="A4" i="3"/>
  <c r="A2" i="15"/>
  <c r="D30" i="16" l="1"/>
  <c r="F21" i="16"/>
  <c r="G21" i="16"/>
  <c r="G8" i="16"/>
  <c r="F8" i="16"/>
  <c r="E30" i="16"/>
  <c r="F28" i="16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30" i="16" l="1"/>
  <c r="G28" i="16"/>
  <c r="G30" i="16" s="1"/>
  <c r="H14" i="4" l="1"/>
  <c r="I14" i="4"/>
  <c r="J14" i="4"/>
  <c r="K14" i="4"/>
  <c r="G14" i="4"/>
  <c r="H8" i="4"/>
  <c r="I8" i="4"/>
  <c r="J8" i="4"/>
  <c r="K8" i="4"/>
  <c r="G8" i="4"/>
  <c r="E14" i="4"/>
  <c r="E8" i="4"/>
  <c r="C39" i="3"/>
  <c r="D39" i="3"/>
  <c r="E39" i="3"/>
  <c r="F39" i="3"/>
  <c r="B39" i="3"/>
  <c r="H13" i="3"/>
  <c r="H9" i="3"/>
  <c r="G13" i="3"/>
  <c r="G9" i="3"/>
  <c r="F13" i="3"/>
  <c r="F9" i="3"/>
  <c r="E13" i="3"/>
  <c r="E9" i="3"/>
  <c r="B22" i="3"/>
  <c r="C37" i="8"/>
  <c r="D37" i="8"/>
  <c r="E37" i="8"/>
  <c r="F37" i="8"/>
  <c r="B37" i="8"/>
  <c r="G9" i="8"/>
  <c r="C9" i="8"/>
  <c r="D9" i="8"/>
  <c r="E9" i="8"/>
  <c r="F9" i="8"/>
  <c r="B9" i="8"/>
  <c r="G74" i="6"/>
  <c r="G73" i="6"/>
  <c r="G68" i="6"/>
  <c r="G67" i="6" s="1"/>
  <c r="G61" i="6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D59" i="6" s="1"/>
  <c r="B54" i="6"/>
  <c r="D54" i="6" s="1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G59" i="6" l="1"/>
  <c r="C65" i="6"/>
  <c r="D8" i="3"/>
  <c r="D20" i="3" s="1"/>
  <c r="H8" i="3"/>
  <c r="H20" i="3" s="1"/>
  <c r="C8" i="3"/>
  <c r="C20" i="3" s="1"/>
  <c r="E57" i="8"/>
  <c r="F41" i="6"/>
  <c r="E47" i="2"/>
  <c r="E59" i="2" s="1"/>
  <c r="E79" i="2"/>
  <c r="G75" i="6"/>
  <c r="C41" i="6"/>
  <c r="F57" i="8"/>
  <c r="F65" i="6"/>
  <c r="E65" i="6"/>
  <c r="D41" i="6"/>
  <c r="G28" i="6"/>
  <c r="F8" i="3"/>
  <c r="F20" i="3" s="1"/>
  <c r="F79" i="2"/>
  <c r="F47" i="2"/>
  <c r="F59" i="2" s="1"/>
  <c r="K20" i="4"/>
  <c r="E20" i="4"/>
  <c r="I20" i="4"/>
  <c r="B57" i="8"/>
  <c r="D57" i="8"/>
  <c r="C57" i="8"/>
  <c r="G57" i="8"/>
  <c r="B41" i="6"/>
  <c r="B65" i="6"/>
  <c r="G54" i="6"/>
  <c r="D65" i="6"/>
  <c r="E41" i="6"/>
  <c r="B44" i="5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G45" i="6"/>
  <c r="G16" i="6"/>
  <c r="G37" i="6"/>
  <c r="B11" i="5" l="1"/>
  <c r="B8" i="5" s="1"/>
  <c r="B21" i="5" s="1"/>
  <c r="B23" i="5" s="1"/>
  <c r="B25" i="5" s="1"/>
  <c r="B33" i="5" s="1"/>
  <c r="C70" i="6"/>
  <c r="G41" i="6"/>
  <c r="G42" i="6" s="1"/>
  <c r="F70" i="6"/>
  <c r="E81" i="2"/>
  <c r="F81" i="2"/>
  <c r="G65" i="6"/>
  <c r="E70" i="6"/>
  <c r="D70" i="6"/>
  <c r="B70" i="6"/>
  <c r="G70" i="6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<sst xmlns="http://schemas.openxmlformats.org/spreadsheetml/2006/main" count="1030" uniqueCount="612">
  <si>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</si>
  <si>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</si>
  <si>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</si>
  <si>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</si>
  <si>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</si>
  <si>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</si>
  <si>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</si>
  <si>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</si>
  <si>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</si>
  <si>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</si>
  <si>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</si>
  <si>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</si>
  <si>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</si>
  <si>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</si>
  <si>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</si>
  <si>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</si>
  <si>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</si>
  <si>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</si>
  <si>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</si>
  <si>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</si>
  <si>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</si>
  <si>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</si>
  <si>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</si>
  <si>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</si>
  <si>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</si>
  <si>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</si>
  <si>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</si>
  <si>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</si>
  <si>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</si>
  <si>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</si>
  <si>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</si>
  <si>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</si>
  <si>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</si>
  <si>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</si>
  <si>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</si>
  <si>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</si>
  <si>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</si>
  <si>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</si>
  <si>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</si>
  <si>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</si>
  <si>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</si>
  <si>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</si>
  <si>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</si>
  <si>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</si>
  <si>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</si>
  <si>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</si>
  <si>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</si>
  <si>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</si>
  <si>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</si>
  <si>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</si>
  <si>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</si>
  <si>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</si>
  <si>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</si>
  <si>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</si>
  <si>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</si>
  <si>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</si>
  <si>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</si>
  <si>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</si>
  <si>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</si>
  <si>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</si>
  <si>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</si>
  <si>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</si>
  <si>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</si>
  <si>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</si>
  <si>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</si>
  <si>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</si>
  <si>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</si>
  <si>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</si>
  <si>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</si>
  <si>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</si>
  <si>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</si>
  <si>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</si>
  <si>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</si>
  <si>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</si>
  <si>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</si>
  <si>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</si>
  <si>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</si>
  <si>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</si>
  <si>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</si>
  <si>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</si>
  <si>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</si>
  <si>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</si>
  <si>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</si>
  <si>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</si>
  <si>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</si>
  <si>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</si>
  <si>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</si>
  <si>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</si>
  <si>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</si>
  <si>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</si>
  <si>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</si>
  <si>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</si>
  <si>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</si>
  <si>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</si>
  <si>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</si>
  <si>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</si>
  <si>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</si>
  <si>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</si>
  <si>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</si>
  <si>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</si>
  <si>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</si>
  <si>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</si>
  <si>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</si>
  <si>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</si>
  <si>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</si>
  <si>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</si>
  <si>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</si>
  <si>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</si>
  <si>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</si>
  <si>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</si>
  <si>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</si>
  <si>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</si>
  <si>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</si>
  <si>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</si>
  <si>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</si>
  <si>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</si>
  <si>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</si>
  <si>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</si>
  <si>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</si>
  <si>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</si>
  <si>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</si>
  <si>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</si>
  <si>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</si>
  <si>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</si>
  <si>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</si>
  <si>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</si>
  <si>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</si>
  <si>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</si>
  <si>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</si>
  <si>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</si>
  <si>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</si>
  <si>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</si>
  <si>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</si>
  <si>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</si>
  <si>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</si>
  <si>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</si>
  <si>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</si>
  <si>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</si>
  <si>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</si>
  <si>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</si>
  <si>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</si>
  <si>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</si>
  <si>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</si>
  <si>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</si>
  <si>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</si>
  <si>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</si>
  <si>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</si>
  <si>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</si>
  <si>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</si>
  <si>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</si>
  <si>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</si>
  <si>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</si>
  <si>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</si>
  <si>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</si>
  <si>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</si>
  <si>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</si>
  <si>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</si>
  <si>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</si>
  <si>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</si>
  <si>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</si>
  <si>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</si>
  <si>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</si>
  <si>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</si>
  <si>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</si>
  <si>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</si>
  <si>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</si>
  <si>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</si>
  <si>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</si>
  <si>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</si>
  <si>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</si>
  <si>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</si>
  <si>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</si>
  <si>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</si>
  <si>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</si>
  <si>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</si>
  <si>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</si>
  <si>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</si>
  <si>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</si>
  <si>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</si>
  <si>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</si>
  <si>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</si>
  <si>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</si>
  <si>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</si>
  <si>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</si>
  <si>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</si>
  <si>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</si>
  <si>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</si>
  <si>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</si>
  <si>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</si>
  <si>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</si>
  <si>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</si>
  <si>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</si>
  <si>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</si>
  <si>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</si>
  <si>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</si>
  <si>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</si>
  <si>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</si>
  <si>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</si>
  <si>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</si>
  <si>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</si>
  <si>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</si>
  <si>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</si>
  <si>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</si>
  <si>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</si>
  <si>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</si>
  <si>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</si>
  <si>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</si>
  <si>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</si>
  <si>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</si>
  <si>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</si>
  <si>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</si>
  <si>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</si>
  <si>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</si>
  <si>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</si>
  <si>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</si>
  <si>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</si>
  <si>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</si>
  <si>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</si>
  <si>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</si>
  <si>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</si>
  <si>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</si>
  <si>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</si>
  <si>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</si>
  <si>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</si>
  <si>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</si>
  <si>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</si>
  <si>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</si>
  <si>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</si>
  <si>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</si>
  <si>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</si>
  <si>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</si>
  <si>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</si>
  <si>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</si>
  <si>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</si>
  <si>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</si>
  <si>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</si>
  <si>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</si>
  <si>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</si>
  <si>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</si>
  <si>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</si>
  <si>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</si>
  <si>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</si>
  <si>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</si>
  <si>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</si>
  <si>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</si>
  <si>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</si>
  <si>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</si>
  <si>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</si>
  <si>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</si>
  <si>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</si>
  <si>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</si>
  <si>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</si>
  <si>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</si>
  <si>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</si>
  <si>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</si>
  <si>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</si>
  <si>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</si>
  <si>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</si>
  <si>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</si>
  <si>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</si>
  <si>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</si>
  <si>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</si>
  <si>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</si>
  <si>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</si>
  <si>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</si>
  <si>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</si>
  <si>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</si>
  <si>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</si>
  <si>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</si>
  <si>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</si>
  <si>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</si>
  <si>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</si>
  <si>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</si>
  <si>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</si>
  <si>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</si>
  <si>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</si>
  <si>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</si>
  <si>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</si>
  <si>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</si>
  <si>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</si>
  <si>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</si>
  <si>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</si>
  <si>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</si>
  <si>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</si>
  <si>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</si>
  <si>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</si>
  <si>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</si>
  <si>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</si>
  <si>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</si>
  <si>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</si>
  <si>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</si>
  <si>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</si>
  <si>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</si>
  <si>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</si>
  <si>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</si>
  <si>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</si>
  <si>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</si>
  <si>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</si>
  <si>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</si>
  <si>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</si>
  <si>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</si>
  <si>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</si>
  <si>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</si>
  <si>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</si>
  <si>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</si>
  <si>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</si>
  <si>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</si>
  <si>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</si>
  <si>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</si>
  <si>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</si>
  <si>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</si>
  <si>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</si>
  <si>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</si>
  <si>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</si>
  <si>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</si>
  <si>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</si>
  <si>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</si>
  <si>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</si>
  <si>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</si>
  <si>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</si>
  <si>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</si>
  <si>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</si>
  <si>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</si>
  <si>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</si>
  <si>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</si>
  <si>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</si>
  <si>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</si>
  <si>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</si>
  <si>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</si>
  <si>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</si>
  <si>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</si>
  <si>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</si>
  <si>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</si>
  <si>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</si>
  <si>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</si>
  <si>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</si>
  <si>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</si>
  <si>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</si>
  <si>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</si>
  <si>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</si>
  <si>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</si>
  <si>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</si>
  <si>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</si>
  <si>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</si>
  <si>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</si>
  <si>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</si>
  <si>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</si>
  <si>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</si>
  <si>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</si>
  <si>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</si>
  <si>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</si>
  <si>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</si>
  <si>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</si>
  <si>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</si>
  <si>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</si>
  <si>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</si>
  <si>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</si>
  <si>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</si>
  <si>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</si>
  <si>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</si>
  <si>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</si>
  <si>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</si>
  <si>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</si>
  <si>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</si>
  <si>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</si>
  <si>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</si>
  <si>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</si>
  <si>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</si>
  <si>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</si>
  <si>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</si>
  <si>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</si>
  <si>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</si>
  <si>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</si>
  <si>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</si>
  <si>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</si>
  <si>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</si>
  <si>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</si>
  <si>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</si>
  <si>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</si>
  <si>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</si>
  <si>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</si>
  <si>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</si>
  <si>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</si>
  <si>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</si>
  <si>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</si>
  <si>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</si>
  <si>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</si>
  <si>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</si>
  <si>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</si>
  <si>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</si>
  <si>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</si>
  <si>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</si>
  <si>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</si>
  <si>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</si>
  <si>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</si>
  <si>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</si>
  <si>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</si>
  <si>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</si>
  <si>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</si>
  <si>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</si>
  <si>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</si>
  <si>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</si>
  <si>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</si>
  <si>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</si>
  <si>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</si>
  <si>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</si>
  <si>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</si>
  <si>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</si>
  <si>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</si>
  <si>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</si>
  <si>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</si>
  <si>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</si>
  <si>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</si>
  <si>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</si>
  <si>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</si>
  <si>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</si>
  <si>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</si>
  <si>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</si>
  <si>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</si>
  <si>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</si>
  <si>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</si>
  <si>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</si>
  <si>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</si>
  <si>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</si>
  <si>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</si>
  <si>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</si>
  <si>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</si>
  <si>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</si>
  <si>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</si>
  <si>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</si>
  <si>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</si>
  <si>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</si>
  <si>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</si>
  <si>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</si>
  <si>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</si>
  <si>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</si>
  <si>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</si>
  <si>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</si>
  <si>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</si>
  <si>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</si>
  <si>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</si>
  <si>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</si>
  <si>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</si>
  <si>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</si>
  <si>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</si>
  <si>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</si>
  <si>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</si>
  <si>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</si>
  <si>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</si>
  <si>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</si>
  <si>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</si>
  <si>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</si>
  <si>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</si>
  <si>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</si>
  <si>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</si>
  <si>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</si>
  <si>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</si>
  <si>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</si>
  <si>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</si>
  <si>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</si>
  <si>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</si>
  <si>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</si>
  <si>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</si>
  <si>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</si>
  <si>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</si>
  <si>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</si>
  <si>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</si>
  <si>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</si>
  <si>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</si>
  <si>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</si>
  <si>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</si>
  <si>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</si>
  <si>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</si>
  <si>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</si>
  <si>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</si>
  <si>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</si>
  <si>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</si>
  <si>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</si>
  <si>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</si>
  <si>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</si>
  <si>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</si>
  <si>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</si>
  <si>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</si>
  <si>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</si>
  <si>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</si>
  <si>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</si>
  <si>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</si>
  <si>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</si>
  <si>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</si>
  <si>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</si>
  <si>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</si>
  <si>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</si>
  <si>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</si>
  <si>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</si>
  <si>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</si>
  <si>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</si>
  <si>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</si>
  <si>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</si>
  <si>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</si>
  <si>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</si>
  <si>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</si>
  <si>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</si>
  <si>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</si>
  <si>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</si>
  <si>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</si>
  <si>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</si>
  <si>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</si>
  <si>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</si>
  <si>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</si>
  <si>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</si>
  <si>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</si>
  <si>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</si>
  <si>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</si>
  <si>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</si>
  <si>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</si>
  <si>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</si>
  <si>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</si>
  <si>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</si>
  <si>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</si>
  <si>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</si>
  <si>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</si>
  <si>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</si>
  <si>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</si>
  <si>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</si>
  <si>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</si>
  <si>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</si>
  <si>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</si>
  <si>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</si>
  <si>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</si>
  <si>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</si>
  <si>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</si>
  <si>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</si>
  <si>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</si>
  <si>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</si>
  <si>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</si>
  <si>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</si>
  <si>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</si>
  <si>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</si>
  <si>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</si>
  <si>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</si>
  <si>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</si>
  <si>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</si>
  <si>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</si>
  <si>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</si>
  <si>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</si>
  <si>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</si>
  <si>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</si>
  <si>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</si>
  <si>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</si>
  <si>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</si>
  <si>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</si>
  <si>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</si>
  <si>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</si>
  <si>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</si>
  <si>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</si>
  <si>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</si>
  <si>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</si>
  <si>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</si>
  <si>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</si>
  <si>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</si>
  <si>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</si>
  <si>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</si>
  <si>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</si>
  <si>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</si>
  <si>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</si>
  <si>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</si>
  <si>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</si>
  <si>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</si>
  <si>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</si>
  <si>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</si>
  <si>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</si>
  <si>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</si>
  <si>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</si>
  <si>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</si>
  <si>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</si>
  <si>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</si>
  <si>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</si>
  <si>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Salamanca, Guanajuato</t>
  </si>
  <si>
    <t>31111M260010000 H. AYUNTAMIENTO</t>
  </si>
  <si>
    <t>31111M260020000 PRESIDENCIA MUNICIPAL</t>
  </si>
  <si>
    <t>31111M260030100 SECRETARIA DEL H. AYUNTAMIENTO</t>
  </si>
  <si>
    <t>31111M260030200 DIRECCION DE FISCALIZACION Y CONTROL</t>
  </si>
  <si>
    <t>31111M260030300 DIRECCION DE PROTECCION CIVIL</t>
  </si>
  <si>
    <t>31111M260040000 JUZGADO MUNICIPAL</t>
  </si>
  <si>
    <t>31111M260050000 TESORERIA MUNICIPAL</t>
  </si>
  <si>
    <t>31111M260060000 CONTRALORIA MUNICIPAL</t>
  </si>
  <si>
    <t>31111M260070000 DIRECCION GENERAL DE SEGURIDAD</t>
  </si>
  <si>
    <t>31111M260080000 DIR GENERAL DE DESARROLLO ECONOMICO</t>
  </si>
  <si>
    <t>31111M260090100 DIR GRAL BIENESTAR Y DES SOCIAL</t>
  </si>
  <si>
    <t>31111M260090200 DIR DE LA COMISION MUNICIPAL DEL DEPORTE</t>
  </si>
  <si>
    <t>31111M260100100 DIR GRAL SERVICIOS PUBLICOS MUNICIPALES</t>
  </si>
  <si>
    <t>31111M260110000 DIRECCION GENERAL DE OBRA PUBLICA</t>
  </si>
  <si>
    <t>31111M260120100 OFICIALIA MAYOR</t>
  </si>
  <si>
    <t>31111M260120201 DIRECCION DE RECURSOS MATERIALES</t>
  </si>
  <si>
    <t>31111M260120300 DIR TECNOLOGIA DE LA INFORMACION</t>
  </si>
  <si>
    <t>31111M260120400 DIR RECURSOS HUMANOS</t>
  </si>
  <si>
    <t>31111M260130000 DIRECCION GENERAL DE COMUNICACION SOCIAL</t>
  </si>
  <si>
    <t>31111M260140000 DIRECCION GENERAL DE MOVILIDAD</t>
  </si>
  <si>
    <t>31111M260150000 DIR GRAL DE ORDENAMIENTO TERRITORIAL</t>
  </si>
  <si>
    <t>31111M260160000 DIR GRAL DE GESTION FINANCIERA</t>
  </si>
  <si>
    <t>31111M260900100 DESARROLLO INTEGRAL DE LA FAMILIA</t>
  </si>
  <si>
    <t>31111M260900200 INT SALMAN PRA PERSONAS CON DISCAPACIDAD</t>
  </si>
  <si>
    <t>31111M260900300 INSTITUTO MUNICIPAL DE PLANEACION</t>
  </si>
  <si>
    <t>31111M260900400 INSTITUTO DE LA MUJER</t>
  </si>
  <si>
    <t>EL MUNICIPIO DE SALAMANCA, GTO. NO ENTREGA INFORME SOBRE ESTUDIOS ACTUARIALES  DE PENSIONES, DEBIDO A QUE TIENE INSCRITOS A TODOS SUS TRABAJADORES EN EL IMSS, QUIEN ES EL ENCARGADO DE REALIZAR EL PAGO DE PENSIONES AL PERSONALQUE LABORA EN EL MUNICIPIO</t>
  </si>
  <si>
    <t>Al 31 de Diciembre de 2024 y al 30 de Septiembre de 2025 (b)</t>
  </si>
  <si>
    <t>Del 1 de Enero al 30 de Septiembre de 2025 (b)</t>
  </si>
  <si>
    <t>Año del Ejercicio Vigente Septiembre de 2025</t>
  </si>
  <si>
    <t>Año del Ejercicio Vigente a Septiembre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</si>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</sst>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auto="1"/>
      </left>
      <right/>
      <top/>
      <bottom/>
      <diagonal style="thin">
        <color theme="1" tint="0.499984740745262"/>
      </diagonal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0" fontId="22" fillId="0" borderId="14" xfId="0" applyFont="1" applyBorder="1" applyAlignment="1">
      <alignment horizontal="center" vertical="center" wrapText="1"/>
    </xf>
    <xf numFmtId="0" fontId="11" fillId="0" borderId="14" xfId="0" applyFont="1" applyBorder="1"/>
    <xf numFmtId="0" fontId="0" fillId="0" borderId="8" xfId="0" applyBorder="1"/>
    <xf numFmtId="44" fontId="2" fillId="0" borderId="14" xfId="0" applyNumberFormat="1" applyFont="1" applyBorder="1"/>
    <xf numFmtId="44" fontId="2" fillId="0" borderId="8" xfId="0" applyNumberFormat="1" applyFont="1" applyBorder="1"/>
    <xf numFmtId="44" fontId="0" fillId="0" borderId="14" xfId="0" applyNumberFormat="1" applyBorder="1"/>
    <xf numFmtId="44" fontId="0" fillId="0" borderId="8" xfId="0" applyNumberFormat="1" applyBorder="1"/>
    <xf numFmtId="44" fontId="2" fillId="0" borderId="14" xfId="8" applyFont="1" applyBorder="1"/>
    <xf numFmtId="2" fontId="0" fillId="0" borderId="14" xfId="0" applyNumberFormat="1" applyBorder="1"/>
    <xf numFmtId="2" fontId="0" fillId="0" borderId="15" xfId="0" applyNumberFormat="1" applyBorder="1"/>
    <xf numFmtId="0" fontId="0" fillId="0" borderId="11" xfId="0" applyBorder="1"/>
    <xf numFmtId="0" fontId="2" fillId="4" borderId="12" xfId="0" applyFont="1" applyFill="1" applyBorder="1" applyAlignment="1">
      <alignment horizontal="center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9" applyNumberFormat="1" applyFont="1" applyFill="1" applyBorder="1" applyAlignment="1" applyProtection="1">
      <alignment horizontal="right" vertical="center"/>
      <protection locked="0"/>
    </xf>
    <xf numFmtId="165" fontId="1" fillId="0" borderId="14" xfId="9" applyNumberFormat="1" applyFont="1" applyFill="1" applyBorder="1" applyAlignment="1" applyProtection="1">
      <alignment horizontal="right" vertical="center"/>
      <protection locked="0"/>
    </xf>
    <xf numFmtId="4" fontId="1" fillId="0" borderId="14" xfId="9" applyNumberFormat="1" applyFont="1" applyFill="1" applyBorder="1" applyProtection="1">
      <protection locked="0"/>
    </xf>
    <xf numFmtId="4" fontId="1" fillId="0" borderId="14" xfId="9" applyNumberFormat="1" applyFont="1" applyFill="1" applyBorder="1" applyAlignment="1" applyProtection="1">
      <alignment vertical="center"/>
      <protection locked="0"/>
    </xf>
    <xf numFmtId="43" fontId="1" fillId="0" borderId="14" xfId="9" applyFont="1" applyFill="1" applyBorder="1" applyProtection="1">
      <protection locked="0"/>
    </xf>
    <xf numFmtId="4" fontId="0" fillId="0" borderId="14" xfId="9" applyNumberFormat="1" applyFont="1" applyFill="1" applyBorder="1" applyAlignment="1" applyProtection="1">
      <alignment vertical="center"/>
      <protection locked="0"/>
    </xf>
    <xf numFmtId="165" fontId="0" fillId="0" borderId="11" xfId="9" applyNumberFormat="1" applyFont="1" applyFill="1" applyBorder="1"/>
    <xf numFmtId="165" fontId="2" fillId="0" borderId="8" xfId="9" applyNumberFormat="1" applyFont="1" applyFill="1" applyBorder="1" applyAlignment="1" applyProtection="1">
      <alignment vertical="center"/>
      <protection locked="0"/>
    </xf>
    <xf numFmtId="165" fontId="0" fillId="0" borderId="8" xfId="9" applyNumberFormat="1" applyFont="1" applyFill="1" applyBorder="1" applyAlignment="1">
      <alignment vertical="center"/>
    </xf>
    <xf numFmtId="165" fontId="1" fillId="0" borderId="14" xfId="9" applyNumberFormat="1" applyFont="1" applyFill="1" applyBorder="1" applyAlignment="1" applyProtection="1">
      <alignment vertical="center"/>
      <protection locked="0"/>
    </xf>
    <xf numFmtId="165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9" applyNumberFormat="1" applyFont="1" applyFill="1" applyBorder="1" applyAlignment="1" applyProtection="1">
      <alignment vertical="center"/>
      <protection locked="0"/>
    </xf>
    <xf numFmtId="165" fontId="0" fillId="3" borderId="14" xfId="9" applyNumberFormat="1" applyFont="1" applyFill="1" applyBorder="1" applyAlignment="1">
      <alignment vertical="center"/>
    </xf>
    <xf numFmtId="165" fontId="0" fillId="0" borderId="15" xfId="9" applyNumberFormat="1" applyFont="1" applyBorder="1"/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2" fillId="3" borderId="14" xfId="10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2" fillId="0" borderId="6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2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 wrapText="1"/>
      <protection locked="0"/>
    </xf>
    <xf numFmtId="165" fontId="0" fillId="0" borderId="11" xfId="13" applyNumberFormat="1" applyFont="1" applyBorder="1" applyAlignment="1">
      <alignment horizontal="center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 indent="6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7" xfId="0" applyNumberFormat="1" applyBorder="1" applyAlignment="1" applyProtection="1">
      <alignment vertical="center"/>
      <protection locked="0"/>
    </xf>
    <xf numFmtId="4" fontId="1" fillId="0" borderId="8" xfId="9" applyNumberFormat="1" applyFont="1" applyFill="1" applyBorder="1" applyAlignment="1" applyProtection="1">
      <alignment vertical="center"/>
      <protection locked="0"/>
    </xf>
    <xf numFmtId="4" fontId="0" fillId="0" borderId="8" xfId="9" applyNumberFormat="1" applyFont="1" applyFill="1" applyBorder="1" applyAlignment="1" applyProtection="1">
      <alignment vertical="center"/>
      <protection locked="0"/>
    </xf>
    <xf numFmtId="4" fontId="0" fillId="0" borderId="7" xfId="0" applyNumberFormat="1" applyBorder="1"/>
    <xf numFmtId="4" fontId="2" fillId="0" borderId="7" xfId="0" applyNumberFormat="1" applyFont="1" applyBorder="1" applyAlignment="1" applyProtection="1">
      <alignment vertical="center"/>
      <protection locked="0"/>
    </xf>
    <xf numFmtId="4" fontId="0" fillId="2" borderId="18" xfId="0" applyNumberFormat="1" applyFill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9" xfId="0" applyNumberFormat="1" applyBorder="1"/>
    <xf numFmtId="4" fontId="0" fillId="0" borderId="8" xfId="0" applyNumberFormat="1" applyBorder="1"/>
    <xf numFmtId="4" fontId="0" fillId="0" borderId="8" xfId="0" applyNumberFormat="1" applyBorder="1" applyAlignment="1" applyProtection="1">
      <alignment vertical="center"/>
      <protection locked="0"/>
    </xf>
    <xf numFmtId="4" fontId="2" fillId="0" borderId="8" xfId="0" applyNumberFormat="1" applyFont="1" applyBorder="1" applyAlignment="1" applyProtection="1">
      <alignment vertical="center"/>
      <protection locked="0"/>
    </xf>
    <xf numFmtId="4" fontId="0" fillId="2" borderId="19" xfId="0" applyNumberFormat="1" applyFill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11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2" xfId="5"/>
    <cellStyle name="Millares 2 2" xfId="13"/>
    <cellStyle name="Millares 3" xfId="9"/>
    <cellStyle name="Millares 3 2" xfId="15"/>
    <cellStyle name="Millares 4" xfId="10"/>
    <cellStyle name="Millares 5" xfId="11"/>
    <cellStyle name="Moneda" xfId="8" builtinId="4"/>
    <cellStyle name="Moneda 2" xfId="14"/>
    <cellStyle name="Normal" xfId="0" builtinId="0"/>
    <cellStyle name="Normal 2" xfId="3"/>
    <cellStyle name="Normal 2 2" xfId="2"/>
    <cellStyle name="Normal 2 3" xfId="7"/>
    <cellStyle name="Normal 2 4" xfId="12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90" zoomScaleNormal="90" workbookViewId="0">
      <selection activeCell="I24" sqref="I24"/>
    </sheetView>
  </sheetViews>
  <sheetFormatPr baseColWidth="10" defaultColWidth="11" defaultRowHeight="15" x14ac:dyDescent="0.25"/>
  <cols>
    <col min="1" max="1" width="80.85546875" customWidth="1"/>
    <col min="2" max="2" width="16.85546875" customWidth="1"/>
    <col min="3" max="3" width="16.5703125" customWidth="1"/>
    <col min="4" max="4" width="74.85546875" customWidth="1"/>
    <col min="5" max="5" width="16.7109375" customWidth="1"/>
    <col min="6" max="6" width="17.7109375" customWidth="1"/>
  </cols>
  <sheetData>
    <row r="1" spans="1:6" ht="40.9" customHeight="1" x14ac:dyDescent="0.25">
      <c r="A1" s="215" t="s">
        <v>0</v>
      </c>
      <c r="B1" s="216"/>
      <c r="C1" s="216"/>
      <c r="D1" s="216"/>
      <c r="E1" s="216"/>
      <c r="F1" s="217"/>
    </row>
    <row r="2" spans="1:6" ht="15" customHeight="1" x14ac:dyDescent="0.25">
      <c r="A2" s="106" t="s">
        <v>577</v>
      </c>
      <c r="B2" s="107"/>
      <c r="C2" s="107"/>
      <c r="D2" s="107"/>
      <c r="E2" s="107"/>
      <c r="F2" s="10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605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412090960.95000005</v>
      </c>
      <c r="C9" s="47">
        <f>SUM(C10:C16)</f>
        <v>249107081.04000002</v>
      </c>
      <c r="D9" s="46" t="s">
        <v>12</v>
      </c>
      <c r="E9" s="47">
        <f>SUM(E10:E18)</f>
        <v>51983684.709999993</v>
      </c>
      <c r="F9" s="47">
        <f>SUM(F10:F18)</f>
        <v>72872346.129999995</v>
      </c>
    </row>
    <row r="10" spans="1:6" x14ac:dyDescent="0.25">
      <c r="A10" s="48" t="s">
        <v>13</v>
      </c>
      <c r="B10" s="170">
        <v>1181260.8</v>
      </c>
      <c r="C10" s="170">
        <v>492072.75</v>
      </c>
      <c r="D10" s="48" t="s">
        <v>14</v>
      </c>
      <c r="E10" s="170">
        <v>3507120.9</v>
      </c>
      <c r="F10" s="170">
        <v>12965257.390000001</v>
      </c>
    </row>
    <row r="11" spans="1:6" x14ac:dyDescent="0.25">
      <c r="A11" s="48" t="s">
        <v>15</v>
      </c>
      <c r="B11" s="170">
        <v>314278846.30000001</v>
      </c>
      <c r="C11" s="170">
        <v>195690157.08000001</v>
      </c>
      <c r="D11" s="48" t="s">
        <v>16</v>
      </c>
      <c r="E11" s="170">
        <v>19049938.629999999</v>
      </c>
      <c r="F11" s="170">
        <v>24682511.289999999</v>
      </c>
    </row>
    <row r="12" spans="1:6" x14ac:dyDescent="0.25">
      <c r="A12" s="48" t="s">
        <v>17</v>
      </c>
      <c r="B12" s="170">
        <v>0</v>
      </c>
      <c r="C12" s="170">
        <v>0</v>
      </c>
      <c r="D12" s="48" t="s">
        <v>18</v>
      </c>
      <c r="E12" s="170">
        <v>8343998.8399999999</v>
      </c>
      <c r="F12" s="170">
        <v>8343998.8399999999</v>
      </c>
    </row>
    <row r="13" spans="1:6" x14ac:dyDescent="0.25">
      <c r="A13" s="48" t="s">
        <v>19</v>
      </c>
      <c r="B13" s="170">
        <v>96630853.849999994</v>
      </c>
      <c r="C13" s="170">
        <v>52924851.210000001</v>
      </c>
      <c r="D13" s="48" t="s">
        <v>20</v>
      </c>
      <c r="E13" s="170">
        <v>0</v>
      </c>
      <c r="F13" s="170">
        <v>0</v>
      </c>
    </row>
    <row r="14" spans="1:6" x14ac:dyDescent="0.25">
      <c r="A14" s="48" t="s">
        <v>21</v>
      </c>
      <c r="B14" s="170">
        <v>0</v>
      </c>
      <c r="C14" s="170">
        <v>0</v>
      </c>
      <c r="D14" s="48" t="s">
        <v>22</v>
      </c>
      <c r="E14" s="170">
        <v>821141.93</v>
      </c>
      <c r="F14" s="170">
        <v>820476.93</v>
      </c>
    </row>
    <row r="15" spans="1:6" x14ac:dyDescent="0.25">
      <c r="A15" s="48" t="s">
        <v>23</v>
      </c>
      <c r="B15" s="170">
        <v>0</v>
      </c>
      <c r="C15" s="170">
        <v>0</v>
      </c>
      <c r="D15" s="48" t="s">
        <v>24</v>
      </c>
      <c r="E15" s="170">
        <v>0</v>
      </c>
      <c r="F15" s="170">
        <v>0</v>
      </c>
    </row>
    <row r="16" spans="1:6" x14ac:dyDescent="0.25">
      <c r="A16" s="48" t="s">
        <v>25</v>
      </c>
      <c r="B16" s="170">
        <v>0</v>
      </c>
      <c r="C16" s="170">
        <v>0</v>
      </c>
      <c r="D16" s="48" t="s">
        <v>26</v>
      </c>
      <c r="E16" s="170">
        <v>17812417.440000001</v>
      </c>
      <c r="F16" s="170">
        <v>23624452.600000001</v>
      </c>
    </row>
    <row r="17" spans="1:6" x14ac:dyDescent="0.25">
      <c r="A17" s="46" t="s">
        <v>27</v>
      </c>
      <c r="B17" s="47">
        <f>SUM(B18:B24)</f>
        <v>43469980.460000001</v>
      </c>
      <c r="C17" s="47">
        <f>SUM(C18:C24)</f>
        <v>13867939.210000001</v>
      </c>
      <c r="D17" s="48" t="s">
        <v>28</v>
      </c>
      <c r="E17" s="170">
        <v>0</v>
      </c>
      <c r="F17" s="170">
        <v>0</v>
      </c>
    </row>
    <row r="18" spans="1:6" x14ac:dyDescent="0.25">
      <c r="A18" s="48" t="s">
        <v>29</v>
      </c>
      <c r="B18" s="170">
        <v>0</v>
      </c>
      <c r="C18" s="170">
        <v>0</v>
      </c>
      <c r="D18" s="48" t="s">
        <v>30</v>
      </c>
      <c r="E18" s="170">
        <v>2449066.9700000002</v>
      </c>
      <c r="F18" s="170">
        <v>2435649.08</v>
      </c>
    </row>
    <row r="19" spans="1:6" x14ac:dyDescent="0.25">
      <c r="A19" s="48" t="s">
        <v>31</v>
      </c>
      <c r="B19" s="170">
        <v>35234395.299999997</v>
      </c>
      <c r="C19" s="170">
        <v>6634577.4299999997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170">
        <v>1521130.77</v>
      </c>
      <c r="C20" s="170">
        <v>1058256.53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170">
        <v>-8721864.0500000007</v>
      </c>
      <c r="C21" s="170">
        <v>-8764043.2599999998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170">
        <v>440069.42</v>
      </c>
      <c r="C22" s="170">
        <v>190069.42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170">
        <v>0</v>
      </c>
      <c r="C23" s="170">
        <v>0</v>
      </c>
      <c r="D23" s="46" t="s">
        <v>40</v>
      </c>
      <c r="E23" s="47">
        <f>E24+E25</f>
        <v>3005835.13</v>
      </c>
      <c r="F23" s="47">
        <f>F24+F25</f>
        <v>1349122.37</v>
      </c>
    </row>
    <row r="24" spans="1:6" x14ac:dyDescent="0.25">
      <c r="A24" s="48" t="s">
        <v>41</v>
      </c>
      <c r="B24" s="170">
        <v>14996249.02</v>
      </c>
      <c r="C24" s="170">
        <v>14749079.09</v>
      </c>
      <c r="D24" s="48" t="s">
        <v>42</v>
      </c>
      <c r="E24" s="170">
        <v>3005835.13</v>
      </c>
      <c r="F24" s="170">
        <v>1349122.37</v>
      </c>
    </row>
    <row r="25" spans="1:6" x14ac:dyDescent="0.25">
      <c r="A25" s="46" t="s">
        <v>43</v>
      </c>
      <c r="B25" s="47">
        <f>SUM(B26:B30)</f>
        <v>38964072.710000001</v>
      </c>
      <c r="C25" s="47">
        <f>SUM(C26:C30)</f>
        <v>40912150.509999998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170">
        <v>10599240.119999999</v>
      </c>
      <c r="C26" s="170">
        <v>6409239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170">
        <v>0</v>
      </c>
      <c r="C27" s="170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170">
        <v>0</v>
      </c>
      <c r="C28" s="170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170">
        <v>28364832.59</v>
      </c>
      <c r="C29" s="170">
        <v>34502911.509999998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170">
        <v>0</v>
      </c>
      <c r="C30" s="170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8369190.8399999999</v>
      </c>
      <c r="F38" s="47">
        <f>SUM(F39:F41)</f>
        <v>8369190.8399999999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-16980</v>
      </c>
      <c r="C41" s="47">
        <f>SUM(C42:C45)</f>
        <v>-16980</v>
      </c>
      <c r="D41" s="48" t="s">
        <v>76</v>
      </c>
      <c r="E41" s="170">
        <v>8369190.8399999999</v>
      </c>
      <c r="F41" s="170">
        <v>8369190.8399999999</v>
      </c>
    </row>
    <row r="42" spans="1:6" x14ac:dyDescent="0.25">
      <c r="A42" s="48" t="s">
        <v>77</v>
      </c>
      <c r="B42" s="156">
        <v>-16980</v>
      </c>
      <c r="C42" s="156">
        <v>-16980</v>
      </c>
      <c r="D42" s="46" t="s">
        <v>78</v>
      </c>
      <c r="E42" s="47">
        <f>SUM(E43:E45)</f>
        <v>77223.179999999993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77223.179999999993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494508034.12</v>
      </c>
      <c r="C47" s="4">
        <f>C9+C17+C25+C31+C37+C38+C41</f>
        <v>303870190.76000005</v>
      </c>
      <c r="D47" s="2" t="s">
        <v>86</v>
      </c>
      <c r="E47" s="4">
        <f>E9+E19+E23+E26+E27+E31+E38+E42</f>
        <v>63435933.859999992</v>
      </c>
      <c r="F47" s="4">
        <f>F9+F19+F23+F26+F27+F31+F38+F42</f>
        <v>82590659.340000004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170">
        <v>4729855.74</v>
      </c>
      <c r="C50" s="170">
        <v>4729855.74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170">
        <v>0</v>
      </c>
      <c r="C51" s="170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170">
        <v>2324542515.4899998</v>
      </c>
      <c r="C52" s="170">
        <v>2446900046.1599998</v>
      </c>
      <c r="D52" s="46" t="s">
        <v>94</v>
      </c>
      <c r="E52" s="170">
        <v>40166521.710000001</v>
      </c>
      <c r="F52" s="170">
        <v>48573468.270000003</v>
      </c>
    </row>
    <row r="53" spans="1:6" x14ac:dyDescent="0.25">
      <c r="A53" s="46" t="s">
        <v>95</v>
      </c>
      <c r="B53" s="170">
        <v>511824823.25</v>
      </c>
      <c r="C53" s="170">
        <v>474753919.82999998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170">
        <v>15235260.560000001</v>
      </c>
      <c r="C54" s="170">
        <v>13335260.560000001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170">
        <v>-316656845.81</v>
      </c>
      <c r="C55" s="170">
        <v>-316656845.81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170">
        <v>1232245.98</v>
      </c>
      <c r="C56" s="170">
        <v>1232245.98</v>
      </c>
      <c r="D56" s="45"/>
      <c r="E56" s="49"/>
      <c r="F56" s="49"/>
    </row>
    <row r="57" spans="1:6" x14ac:dyDescent="0.25">
      <c r="A57" s="46" t="s">
        <v>102</v>
      </c>
      <c r="B57" s="170">
        <v>0</v>
      </c>
      <c r="C57" s="170">
        <v>0</v>
      </c>
      <c r="D57" s="2" t="s">
        <v>103</v>
      </c>
      <c r="E57" s="4">
        <f>SUM(E50:E55)</f>
        <v>40166521.710000001</v>
      </c>
      <c r="F57" s="4">
        <f>SUM(F50:F55)</f>
        <v>48573468.270000003</v>
      </c>
    </row>
    <row r="58" spans="1:6" x14ac:dyDescent="0.25">
      <c r="A58" s="46" t="s">
        <v>104</v>
      </c>
      <c r="B58" s="170">
        <v>0</v>
      </c>
      <c r="C58" s="170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103602455.56999999</v>
      </c>
      <c r="F59" s="4">
        <f>F47+F57</f>
        <v>131164127.61000001</v>
      </c>
    </row>
    <row r="60" spans="1:6" x14ac:dyDescent="0.25">
      <c r="A60" s="3" t="s">
        <v>106</v>
      </c>
      <c r="B60" s="4">
        <f>SUM(B50:B58)</f>
        <v>2540907855.2099996</v>
      </c>
      <c r="C60" s="4">
        <f>SUM(C50:C58)</f>
        <v>2624294482.4599996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3035415889.3299994</v>
      </c>
      <c r="C62" s="4">
        <f>SUM(C47+C60)</f>
        <v>2928164673.2199998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479763120.51999998</v>
      </c>
      <c r="F63" s="47">
        <f>SUM(F64:F66)</f>
        <v>479763120.51999998</v>
      </c>
    </row>
    <row r="64" spans="1:6" x14ac:dyDescent="0.25">
      <c r="A64" s="45"/>
      <c r="B64" s="45"/>
      <c r="C64" s="45"/>
      <c r="D64" s="46" t="s">
        <v>110</v>
      </c>
      <c r="E64" s="170">
        <v>479763120.51999998</v>
      </c>
      <c r="F64" s="170">
        <v>479763120.51999998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2452050313.2400002</v>
      </c>
      <c r="F68" s="47">
        <f>SUM(F69:F73)</f>
        <v>2317237425.0899997</v>
      </c>
    </row>
    <row r="69" spans="1:6" x14ac:dyDescent="0.25">
      <c r="A69" s="53"/>
      <c r="B69" s="45"/>
      <c r="C69" s="45"/>
      <c r="D69" s="46" t="s">
        <v>114</v>
      </c>
      <c r="E69" s="170">
        <v>274601602.88</v>
      </c>
      <c r="F69" s="170">
        <v>214797048.47999999</v>
      </c>
    </row>
    <row r="70" spans="1:6" x14ac:dyDescent="0.25">
      <c r="A70" s="53"/>
      <c r="B70" s="45"/>
      <c r="C70" s="45"/>
      <c r="D70" s="46" t="s">
        <v>115</v>
      </c>
      <c r="E70" s="170">
        <v>2177448710.3600001</v>
      </c>
      <c r="F70" s="170">
        <v>2102440376.6099999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2931813433.7600002</v>
      </c>
      <c r="F79" s="4">
        <f>F63+F68+F75</f>
        <v>2797000545.6099997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3035415889.3300004</v>
      </c>
      <c r="F81" s="4">
        <f>F59+F79</f>
        <v>2928164673.2199998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42:F45 B59:C62 B9:C9 B17:C17 B25:C25 B31:C49 E9:F9 E19:F23 E25:F40 E50:F51 E53:F63 E65:F68 E71:F81">
      <formula1>-1.79769313486231E+100</formula1>
      <formula2>1.79769313486231E+100</formula2>
    </dataValidation>
  </dataValidations>
  <pageMargins left="0.11811023622047245" right="0.11811023622047245" top="0.35433070866141736" bottom="0.35433070866141736" header="0.31496062992125984" footer="0.31496062992125984"/>
  <pageSetup scale="60" orientation="landscape" r:id="rId1"/>
  <ignoredErrors>
    <ignoredError sqref="B9:C9 E9:F9 B48:C49 B32:C41 B47 B17:C17 B25:C25 B43:C46 B59:C62 E19:F23 E25:F40 E42:F42 E53:F63 E65:F68 E71:F81 E44:F51 F43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B29" sqref="B29"/>
    </sheetView>
  </sheetViews>
  <sheetFormatPr baseColWidth="10" defaultColWidth="11" defaultRowHeight="15" x14ac:dyDescent="0.25"/>
  <cols>
    <col min="1" max="1" width="65.28515625" customWidth="1"/>
    <col min="2" max="2" width="20.5703125" customWidth="1"/>
    <col min="3" max="3" width="19.85546875" customWidth="1"/>
    <col min="4" max="4" width="20.85546875" customWidth="1"/>
    <col min="5" max="5" width="20.42578125" customWidth="1"/>
    <col min="6" max="6" width="20.140625" customWidth="1"/>
    <col min="7" max="7" width="19.5703125" bestFit="1" customWidth="1"/>
  </cols>
  <sheetData>
    <row r="1" spans="1:7" ht="41.1" customHeight="1" x14ac:dyDescent="0.25">
      <c r="A1" s="224" t="s">
        <v>442</v>
      </c>
      <c r="B1" s="216"/>
      <c r="C1" s="216"/>
      <c r="D1" s="216"/>
      <c r="E1" s="216"/>
      <c r="F1" s="216"/>
      <c r="G1" s="217"/>
    </row>
    <row r="2" spans="1:7" x14ac:dyDescent="0.25">
      <c r="A2" s="236" t="str">
        <f>'Formato 1'!A2</f>
        <v>Municipio de Salamanca, Guanajuato</v>
      </c>
      <c r="B2" s="237"/>
      <c r="C2" s="237"/>
      <c r="D2" s="237"/>
      <c r="E2" s="237"/>
      <c r="F2" s="237"/>
      <c r="G2" s="238"/>
    </row>
    <row r="3" spans="1:7" x14ac:dyDescent="0.25">
      <c r="A3" s="233" t="s">
        <v>443</v>
      </c>
      <c r="B3" s="234"/>
      <c r="C3" s="234"/>
      <c r="D3" s="234"/>
      <c r="E3" s="234"/>
      <c r="F3" s="234"/>
      <c r="G3" s="235"/>
    </row>
    <row r="4" spans="1:7" x14ac:dyDescent="0.25">
      <c r="A4" s="233" t="s">
        <v>2</v>
      </c>
      <c r="B4" s="234"/>
      <c r="C4" s="234"/>
      <c r="D4" s="234"/>
      <c r="E4" s="234"/>
      <c r="F4" s="234"/>
      <c r="G4" s="235"/>
    </row>
    <row r="5" spans="1:7" x14ac:dyDescent="0.25">
      <c r="A5" s="227" t="s">
        <v>444</v>
      </c>
      <c r="B5" s="228"/>
      <c r="C5" s="228"/>
      <c r="D5" s="228"/>
      <c r="E5" s="228"/>
      <c r="F5" s="228"/>
      <c r="G5" s="229"/>
    </row>
    <row r="6" spans="1:7" x14ac:dyDescent="0.25">
      <c r="A6" s="25" t="s">
        <v>445</v>
      </c>
      <c r="B6" s="169">
        <v>2025</v>
      </c>
      <c r="C6" s="169">
        <v>2026</v>
      </c>
      <c r="D6" s="169">
        <v>2027</v>
      </c>
      <c r="E6" s="169">
        <v>2028</v>
      </c>
      <c r="F6" s="169">
        <v>2029</v>
      </c>
      <c r="G6" s="169">
        <v>2030</v>
      </c>
    </row>
    <row r="7" spans="1:7" ht="15.75" customHeight="1" x14ac:dyDescent="0.25">
      <c r="A7" s="3" t="s">
        <v>446</v>
      </c>
      <c r="B7" s="159"/>
      <c r="C7" s="53"/>
      <c r="D7" s="53"/>
      <c r="E7" s="53"/>
      <c r="F7" s="160"/>
      <c r="G7" s="160"/>
    </row>
    <row r="8" spans="1:7" x14ac:dyDescent="0.25">
      <c r="A8" s="58" t="s">
        <v>447</v>
      </c>
      <c r="B8" s="161">
        <f t="shared" ref="B8:G8" si="0">SUM(B9:B20)</f>
        <v>764303846.11000001</v>
      </c>
      <c r="C8" s="161">
        <f t="shared" si="0"/>
        <v>787232961.49000001</v>
      </c>
      <c r="D8" s="161">
        <f t="shared" si="0"/>
        <v>810849950.32999992</v>
      </c>
      <c r="E8" s="161">
        <f t="shared" si="0"/>
        <v>835175448.85000002</v>
      </c>
      <c r="F8" s="162">
        <f t="shared" si="0"/>
        <v>860230712.31000006</v>
      </c>
      <c r="G8" s="162">
        <f t="shared" si="0"/>
        <v>886019633.68000007</v>
      </c>
    </row>
    <row r="9" spans="1:7" ht="15.75" customHeight="1" x14ac:dyDescent="0.25">
      <c r="A9" s="58" t="s">
        <v>448</v>
      </c>
      <c r="B9" s="163">
        <v>145871679.88</v>
      </c>
      <c r="C9" s="163">
        <v>150247830.28</v>
      </c>
      <c r="D9" s="163">
        <v>154755265.18000001</v>
      </c>
      <c r="E9" s="163">
        <v>159397923.13999999</v>
      </c>
      <c r="F9" s="164">
        <v>164179860.83000001</v>
      </c>
      <c r="G9" s="164">
        <v>169105256.66</v>
      </c>
    </row>
    <row r="10" spans="1:7" x14ac:dyDescent="0.25">
      <c r="A10" s="58" t="s">
        <v>449</v>
      </c>
      <c r="B10" s="163">
        <f>H10*(1+$M$9)</f>
        <v>0</v>
      </c>
      <c r="C10" s="163">
        <f>I10*(1+$M$9)</f>
        <v>0</v>
      </c>
      <c r="D10" s="163">
        <f t="shared" ref="D10:D23" si="1">+C10*(1+$M$11)</f>
        <v>0</v>
      </c>
      <c r="E10" s="163">
        <f t="shared" ref="E10:E23" si="2">+D10*(1+$M$12)</f>
        <v>0</v>
      </c>
      <c r="F10" s="164">
        <f t="shared" ref="F10:G23" si="3">+E10*(1+$M$13)</f>
        <v>0</v>
      </c>
      <c r="G10" s="164">
        <f t="shared" si="3"/>
        <v>0</v>
      </c>
    </row>
    <row r="11" spans="1:7" x14ac:dyDescent="0.25">
      <c r="A11" s="58" t="s">
        <v>450</v>
      </c>
      <c r="B11" s="163">
        <f>H11*(1+$M$9)</f>
        <v>0</v>
      </c>
      <c r="C11" s="163">
        <f>I11*(1+$M$9)</f>
        <v>0</v>
      </c>
      <c r="D11" s="163">
        <f t="shared" si="1"/>
        <v>0</v>
      </c>
      <c r="E11" s="163">
        <f t="shared" si="2"/>
        <v>0</v>
      </c>
      <c r="F11" s="164">
        <f t="shared" si="3"/>
        <v>0</v>
      </c>
      <c r="G11" s="164">
        <f t="shared" si="3"/>
        <v>0</v>
      </c>
    </row>
    <row r="12" spans="1:7" x14ac:dyDescent="0.25">
      <c r="A12" s="58" t="s">
        <v>451</v>
      </c>
      <c r="B12" s="163">
        <v>90094721.790000007</v>
      </c>
      <c r="C12" s="163">
        <v>92797563.439999998</v>
      </c>
      <c r="D12" s="163">
        <v>95581490.349999994</v>
      </c>
      <c r="E12" s="163">
        <v>98448935.060000002</v>
      </c>
      <c r="F12" s="164">
        <v>101402403.11</v>
      </c>
      <c r="G12" s="164">
        <v>104444475.2</v>
      </c>
    </row>
    <row r="13" spans="1:7" x14ac:dyDescent="0.25">
      <c r="A13" s="58" t="s">
        <v>452</v>
      </c>
      <c r="B13" s="163">
        <v>22150799.68</v>
      </c>
      <c r="C13" s="163">
        <v>22815323.670000002</v>
      </c>
      <c r="D13" s="163">
        <v>23499783.379999999</v>
      </c>
      <c r="E13" s="163">
        <v>24204776.879999999</v>
      </c>
      <c r="F13" s="164">
        <v>24930920.190000001</v>
      </c>
      <c r="G13" s="164">
        <v>25678847.789999999</v>
      </c>
    </row>
    <row r="14" spans="1:7" x14ac:dyDescent="0.25">
      <c r="A14" s="59" t="s">
        <v>453</v>
      </c>
      <c r="B14" s="163">
        <v>13771182.699999999</v>
      </c>
      <c r="C14" s="163">
        <v>14184318.18</v>
      </c>
      <c r="D14" s="163">
        <v>14609847.73</v>
      </c>
      <c r="E14" s="163">
        <v>15048143.16</v>
      </c>
      <c r="F14" s="164">
        <v>15499587.449999999</v>
      </c>
      <c r="G14" s="164">
        <v>15946575.08</v>
      </c>
    </row>
    <row r="15" spans="1:7" x14ac:dyDescent="0.25">
      <c r="A15" s="58" t="s">
        <v>454</v>
      </c>
      <c r="B15" s="163">
        <f>H15*(1+$M$9)</f>
        <v>0</v>
      </c>
      <c r="C15" s="163">
        <f>I15*(1+$M$9)</f>
        <v>0</v>
      </c>
      <c r="D15" s="163">
        <f t="shared" si="1"/>
        <v>0</v>
      </c>
      <c r="E15" s="163">
        <f t="shared" si="2"/>
        <v>0</v>
      </c>
      <c r="F15" s="164">
        <f t="shared" si="3"/>
        <v>0</v>
      </c>
      <c r="G15" s="164">
        <f t="shared" si="3"/>
        <v>0</v>
      </c>
    </row>
    <row r="16" spans="1:7" x14ac:dyDescent="0.25">
      <c r="A16" s="58" t="s">
        <v>455</v>
      </c>
      <c r="B16" s="163">
        <v>470621633.89999998</v>
      </c>
      <c r="C16" s="163">
        <v>484740282.92000002</v>
      </c>
      <c r="D16" s="163">
        <v>499282491.39999998</v>
      </c>
      <c r="E16" s="163">
        <v>514260966.14999998</v>
      </c>
      <c r="F16" s="164">
        <v>529688795.13</v>
      </c>
      <c r="G16" s="164">
        <v>545579458.98000002</v>
      </c>
    </row>
    <row r="17" spans="1:7" x14ac:dyDescent="0.25">
      <c r="A17" s="58" t="s">
        <v>456</v>
      </c>
      <c r="B17" s="163">
        <v>21793828.16</v>
      </c>
      <c r="C17" s="163">
        <v>22447643</v>
      </c>
      <c r="D17" s="163">
        <v>23121072.289999999</v>
      </c>
      <c r="E17" s="163">
        <v>23814704.460000001</v>
      </c>
      <c r="F17" s="164">
        <v>24529145.600000001</v>
      </c>
      <c r="G17" s="164">
        <v>25265019.969999999</v>
      </c>
    </row>
    <row r="18" spans="1:7" x14ac:dyDescent="0.25">
      <c r="A18" s="58" t="s">
        <v>457</v>
      </c>
      <c r="B18" s="163">
        <f>H18*(1+$M$9)</f>
        <v>0</v>
      </c>
      <c r="C18" s="163">
        <f>I18*(1+$M$9)</f>
        <v>0</v>
      </c>
      <c r="D18" s="163">
        <f t="shared" si="1"/>
        <v>0</v>
      </c>
      <c r="E18" s="163">
        <f t="shared" si="2"/>
        <v>0</v>
      </c>
      <c r="F18" s="164">
        <f t="shared" si="3"/>
        <v>0</v>
      </c>
      <c r="G18" s="164">
        <f t="shared" si="3"/>
        <v>0</v>
      </c>
    </row>
    <row r="19" spans="1:7" x14ac:dyDescent="0.25">
      <c r="A19" s="88" t="s">
        <v>458</v>
      </c>
      <c r="B19" s="163">
        <f>H19*(1+$M$9)</f>
        <v>0</v>
      </c>
      <c r="C19" s="163">
        <f>I19*(1+$M$9)</f>
        <v>0</v>
      </c>
      <c r="D19" s="163">
        <f t="shared" si="1"/>
        <v>0</v>
      </c>
      <c r="E19" s="163">
        <f t="shared" si="2"/>
        <v>0</v>
      </c>
      <c r="F19" s="164">
        <f t="shared" si="3"/>
        <v>0</v>
      </c>
      <c r="G19" s="164">
        <f t="shared" si="3"/>
        <v>0</v>
      </c>
    </row>
    <row r="20" spans="1:7" x14ac:dyDescent="0.25">
      <c r="A20" s="58" t="s">
        <v>459</v>
      </c>
      <c r="B20" s="163">
        <v>0</v>
      </c>
      <c r="C20" s="163">
        <v>0</v>
      </c>
      <c r="D20" s="163">
        <f t="shared" si="1"/>
        <v>0</v>
      </c>
      <c r="E20" s="163">
        <f t="shared" si="2"/>
        <v>0</v>
      </c>
      <c r="F20" s="164">
        <f t="shared" si="3"/>
        <v>0</v>
      </c>
      <c r="G20" s="164">
        <f t="shared" si="3"/>
        <v>0</v>
      </c>
    </row>
    <row r="21" spans="1:7" x14ac:dyDescent="0.25">
      <c r="A21" s="3" t="s">
        <v>460</v>
      </c>
      <c r="B21" s="165">
        <f>SUM(B22:B27)</f>
        <v>345864985.30000001</v>
      </c>
      <c r="C21" s="165">
        <f>SUM(C22:C27)</f>
        <v>356240934.86000001</v>
      </c>
      <c r="D21" s="161">
        <f t="shared" ref="D21:G21" si="4">SUM(D22:D27)</f>
        <v>366928162.90999997</v>
      </c>
      <c r="E21" s="161">
        <f t="shared" si="4"/>
        <v>377936007.79000002</v>
      </c>
      <c r="F21" s="161">
        <f t="shared" si="4"/>
        <v>389274088.01999998</v>
      </c>
      <c r="G21" s="161">
        <f t="shared" si="4"/>
        <v>400952310.66999996</v>
      </c>
    </row>
    <row r="22" spans="1:7" x14ac:dyDescent="0.25">
      <c r="A22" s="58" t="s">
        <v>461</v>
      </c>
      <c r="B22" s="163">
        <v>344723280.72000003</v>
      </c>
      <c r="C22" s="163">
        <v>355064979.13999999</v>
      </c>
      <c r="D22" s="163">
        <v>365716928.51999998</v>
      </c>
      <c r="E22" s="163">
        <v>376688436.37</v>
      </c>
      <c r="F22" s="164">
        <v>387989089.45999998</v>
      </c>
      <c r="G22" s="164">
        <v>399628762.14999998</v>
      </c>
    </row>
    <row r="23" spans="1:7" x14ac:dyDescent="0.25">
      <c r="A23" s="58" t="s">
        <v>462</v>
      </c>
      <c r="B23" s="163">
        <v>0</v>
      </c>
      <c r="C23" s="163">
        <v>0</v>
      </c>
      <c r="D23" s="163">
        <f t="shared" si="1"/>
        <v>0</v>
      </c>
      <c r="E23" s="163">
        <f t="shared" si="2"/>
        <v>0</v>
      </c>
      <c r="F23" s="164">
        <f t="shared" si="3"/>
        <v>0</v>
      </c>
      <c r="G23" s="164">
        <f t="shared" si="3"/>
        <v>0</v>
      </c>
    </row>
    <row r="24" spans="1:7" x14ac:dyDescent="0.25">
      <c r="A24" s="58" t="s">
        <v>463</v>
      </c>
      <c r="B24" s="163">
        <f>H24*(1+$M$9)</f>
        <v>0</v>
      </c>
      <c r="C24" s="163">
        <f>I24*(1+$M$9)</f>
        <v>0</v>
      </c>
      <c r="D24" s="163">
        <f t="shared" ref="D24:D29" si="5">+C24*(1+$W$5)</f>
        <v>0</v>
      </c>
      <c r="E24" s="163">
        <f t="shared" ref="E24:E29" si="6">+D24*(1+$X$5)</f>
        <v>0</v>
      </c>
      <c r="F24" s="164">
        <f t="shared" ref="F24:G29" si="7">+E24*(1+$Y$5)</f>
        <v>0</v>
      </c>
      <c r="G24" s="164">
        <f t="shared" si="7"/>
        <v>0</v>
      </c>
    </row>
    <row r="25" spans="1:7" ht="30" x14ac:dyDescent="0.25">
      <c r="A25" s="59" t="s">
        <v>464</v>
      </c>
      <c r="B25" s="163">
        <v>1141704.58</v>
      </c>
      <c r="C25" s="163">
        <v>1175955.72</v>
      </c>
      <c r="D25" s="163">
        <v>1211234.3899999999</v>
      </c>
      <c r="E25" s="163">
        <v>1247571.42</v>
      </c>
      <c r="F25" s="164">
        <v>1284998.56</v>
      </c>
      <c r="G25" s="164">
        <v>1323548.52</v>
      </c>
    </row>
    <row r="26" spans="1:7" x14ac:dyDescent="0.25">
      <c r="A26" s="59" t="s">
        <v>465</v>
      </c>
      <c r="B26" s="163">
        <f t="shared" ref="B26:C29" si="8">H26*(1+$M$9)</f>
        <v>0</v>
      </c>
      <c r="C26" s="163">
        <f t="shared" si="8"/>
        <v>0</v>
      </c>
      <c r="D26" s="163">
        <v>0</v>
      </c>
      <c r="E26" s="163">
        <f t="shared" si="6"/>
        <v>0</v>
      </c>
      <c r="F26" s="164">
        <f t="shared" si="7"/>
        <v>0</v>
      </c>
      <c r="G26" s="164">
        <f t="shared" si="7"/>
        <v>0</v>
      </c>
    </row>
    <row r="27" spans="1:7" x14ac:dyDescent="0.25">
      <c r="A27" s="77" t="s">
        <v>459</v>
      </c>
      <c r="B27" s="163">
        <f t="shared" si="8"/>
        <v>0</v>
      </c>
      <c r="C27" s="163">
        <f t="shared" si="8"/>
        <v>0</v>
      </c>
      <c r="D27" s="163">
        <f t="shared" si="5"/>
        <v>0</v>
      </c>
      <c r="E27" s="163">
        <f t="shared" si="6"/>
        <v>0</v>
      </c>
      <c r="F27" s="164">
        <f t="shared" si="7"/>
        <v>0</v>
      </c>
      <c r="G27" s="164">
        <f t="shared" si="7"/>
        <v>0</v>
      </c>
    </row>
    <row r="28" spans="1:7" x14ac:dyDescent="0.25">
      <c r="A28" s="3" t="s">
        <v>466</v>
      </c>
      <c r="B28" s="163">
        <f t="shared" si="8"/>
        <v>0</v>
      </c>
      <c r="C28" s="163">
        <f t="shared" si="8"/>
        <v>0</v>
      </c>
      <c r="D28" s="163">
        <f t="shared" si="5"/>
        <v>0</v>
      </c>
      <c r="E28" s="163">
        <f t="shared" si="6"/>
        <v>0</v>
      </c>
      <c r="F28" s="164">
        <f t="shared" si="7"/>
        <v>0</v>
      </c>
      <c r="G28" s="164">
        <f t="shared" si="7"/>
        <v>0</v>
      </c>
    </row>
    <row r="29" spans="1:7" x14ac:dyDescent="0.25">
      <c r="A29" s="58" t="s">
        <v>467</v>
      </c>
      <c r="B29" s="163">
        <f t="shared" si="8"/>
        <v>0</v>
      </c>
      <c r="C29" s="163">
        <f t="shared" si="8"/>
        <v>0</v>
      </c>
      <c r="D29" s="163">
        <f t="shared" si="5"/>
        <v>0</v>
      </c>
      <c r="E29" s="163">
        <f t="shared" si="6"/>
        <v>0</v>
      </c>
      <c r="F29" s="164">
        <f t="shared" si="7"/>
        <v>0</v>
      </c>
      <c r="G29" s="164">
        <f t="shared" si="7"/>
        <v>0</v>
      </c>
    </row>
    <row r="30" spans="1:7" x14ac:dyDescent="0.25">
      <c r="A30" s="45" t="s">
        <v>459</v>
      </c>
      <c r="B30" s="161">
        <f>+B28+B21+B8</f>
        <v>1110168831.4100001</v>
      </c>
      <c r="C30" s="161">
        <f t="shared" ref="C30:G30" si="9">+C28+C21+C8</f>
        <v>1143473896.3499999</v>
      </c>
      <c r="D30" s="161">
        <f t="shared" si="9"/>
        <v>1177778113.2399998</v>
      </c>
      <c r="E30" s="161">
        <f t="shared" si="9"/>
        <v>1213111456.6400001</v>
      </c>
      <c r="F30" s="162">
        <f t="shared" si="9"/>
        <v>1249504800.3299999</v>
      </c>
      <c r="G30" s="162">
        <f t="shared" si="9"/>
        <v>1286971944.3499999</v>
      </c>
    </row>
    <row r="31" spans="1:7" ht="14.45" customHeight="1" x14ac:dyDescent="0.25">
      <c r="A31" s="3" t="s">
        <v>468</v>
      </c>
      <c r="B31" s="166"/>
      <c r="C31" s="166"/>
      <c r="D31" s="166"/>
      <c r="E31" s="53"/>
      <c r="F31" s="160"/>
      <c r="G31" s="160"/>
    </row>
    <row r="32" spans="1:7" ht="14.45" customHeight="1" x14ac:dyDescent="0.25">
      <c r="A32" s="45"/>
      <c r="B32" s="166"/>
      <c r="C32" s="166"/>
      <c r="D32" s="166"/>
      <c r="E32" s="53"/>
      <c r="F32" s="160"/>
      <c r="G32" s="160"/>
    </row>
    <row r="33" spans="1:7" x14ac:dyDescent="0.25">
      <c r="A33" s="140" t="s">
        <v>294</v>
      </c>
      <c r="B33" s="166"/>
      <c r="C33" s="166"/>
      <c r="D33" s="166"/>
      <c r="E33" s="53"/>
      <c r="F33" s="160"/>
      <c r="G33" s="160"/>
    </row>
    <row r="34" spans="1:7" ht="30" x14ac:dyDescent="0.25">
      <c r="A34" s="138" t="s">
        <v>469</v>
      </c>
      <c r="B34" s="166"/>
      <c r="C34" s="166"/>
      <c r="D34" s="166"/>
      <c r="E34" s="53"/>
      <c r="F34" s="160"/>
      <c r="G34" s="160"/>
    </row>
    <row r="35" spans="1:7" ht="30" x14ac:dyDescent="0.25">
      <c r="A35" s="138" t="s">
        <v>296</v>
      </c>
      <c r="B35" s="166"/>
      <c r="C35" s="166"/>
      <c r="D35" s="166"/>
      <c r="E35" s="53"/>
      <c r="F35" s="160"/>
      <c r="G35" s="160"/>
    </row>
    <row r="36" spans="1:7" x14ac:dyDescent="0.25">
      <c r="A36" s="140" t="s">
        <v>470</v>
      </c>
      <c r="B36" s="166"/>
      <c r="C36" s="166"/>
      <c r="D36" s="166"/>
      <c r="E36" s="53"/>
      <c r="F36" s="160"/>
      <c r="G36" s="160"/>
    </row>
    <row r="37" spans="1:7" x14ac:dyDescent="0.25">
      <c r="A37" s="54"/>
      <c r="B37" s="167"/>
      <c r="C37" s="167"/>
      <c r="D37" s="167"/>
      <c r="E37" s="54"/>
      <c r="F37" s="168"/>
      <c r="G37" s="16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11811023622047245" right="0.11811023622047245" top="0.35433070866141736" bottom="0.35433070866141736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K7" sqref="K7"/>
    </sheetView>
  </sheetViews>
  <sheetFormatPr baseColWidth="10" defaultColWidth="11" defaultRowHeight="15" x14ac:dyDescent="0.25"/>
  <cols>
    <col min="1" max="1" width="58.5703125" customWidth="1"/>
    <col min="2" max="3" width="18.140625" customWidth="1"/>
    <col min="4" max="4" width="17.85546875" customWidth="1"/>
    <col min="5" max="5" width="17.140625" customWidth="1"/>
    <col min="6" max="6" width="17.5703125" customWidth="1"/>
    <col min="7" max="7" width="16.85546875" customWidth="1"/>
  </cols>
  <sheetData>
    <row r="1" spans="1:7" ht="41.1" customHeight="1" x14ac:dyDescent="0.25">
      <c r="A1" s="224" t="s">
        <v>471</v>
      </c>
      <c r="B1" s="216"/>
      <c r="C1" s="216"/>
      <c r="D1" s="216"/>
      <c r="E1" s="216"/>
      <c r="F1" s="216"/>
      <c r="G1" s="217"/>
    </row>
    <row r="2" spans="1:7" x14ac:dyDescent="0.25">
      <c r="A2" s="236" t="str">
        <f>'Formato 1'!A2</f>
        <v>Municipio de Salamanca, Guanajuato</v>
      </c>
      <c r="B2" s="237"/>
      <c r="C2" s="237"/>
      <c r="D2" s="237"/>
      <c r="E2" s="237"/>
      <c r="F2" s="237"/>
      <c r="G2" s="238"/>
    </row>
    <row r="3" spans="1:7" x14ac:dyDescent="0.25">
      <c r="A3" s="233" t="s">
        <v>472</v>
      </c>
      <c r="B3" s="234"/>
      <c r="C3" s="234"/>
      <c r="D3" s="234"/>
      <c r="E3" s="234"/>
      <c r="F3" s="234"/>
      <c r="G3" s="235"/>
    </row>
    <row r="4" spans="1:7" x14ac:dyDescent="0.25">
      <c r="A4" s="233" t="s">
        <v>2</v>
      </c>
      <c r="B4" s="234"/>
      <c r="C4" s="234"/>
      <c r="D4" s="234"/>
      <c r="E4" s="234"/>
      <c r="F4" s="234"/>
      <c r="G4" s="235"/>
    </row>
    <row r="5" spans="1:7" x14ac:dyDescent="0.25">
      <c r="A5" s="227" t="s">
        <v>444</v>
      </c>
      <c r="B5" s="228"/>
      <c r="C5" s="228"/>
      <c r="D5" s="228"/>
      <c r="E5" s="228"/>
      <c r="F5" s="228"/>
      <c r="G5" s="229"/>
    </row>
    <row r="6" spans="1:7" x14ac:dyDescent="0.25">
      <c r="A6" s="135" t="s">
        <v>445</v>
      </c>
      <c r="B6" s="7">
        <v>2025</v>
      </c>
      <c r="C6" s="33">
        <v>2026</v>
      </c>
      <c r="D6" s="33">
        <v>2027</v>
      </c>
      <c r="E6" s="33">
        <v>2028</v>
      </c>
      <c r="F6" s="33">
        <v>2029</v>
      </c>
      <c r="G6" s="33">
        <v>2030</v>
      </c>
    </row>
    <row r="7" spans="1:7" ht="15.75" customHeight="1" x14ac:dyDescent="0.25">
      <c r="A7" s="26" t="s">
        <v>473</v>
      </c>
      <c r="B7" s="115">
        <f t="shared" ref="B7:G7" si="0">SUM(B8:B16)</f>
        <v>765445550.69000006</v>
      </c>
      <c r="C7" s="115">
        <f t="shared" si="0"/>
        <v>796063372.72000003</v>
      </c>
      <c r="D7" s="115">
        <f t="shared" si="0"/>
        <v>827905907.62</v>
      </c>
      <c r="E7" s="115">
        <f t="shared" si="0"/>
        <v>861022143.94000006</v>
      </c>
      <c r="F7" s="115">
        <f t="shared" si="0"/>
        <v>895463029.68000007</v>
      </c>
      <c r="G7" s="115">
        <f t="shared" si="0"/>
        <v>931281550.87</v>
      </c>
    </row>
    <row r="8" spans="1:7" x14ac:dyDescent="0.25">
      <c r="A8" s="58" t="s">
        <v>474</v>
      </c>
      <c r="B8" s="75">
        <v>376980305.44999999</v>
      </c>
      <c r="C8" s="75">
        <v>392059517.67000002</v>
      </c>
      <c r="D8" s="75">
        <v>407741898.37</v>
      </c>
      <c r="E8" s="75">
        <v>424051574.31</v>
      </c>
      <c r="F8" s="75">
        <v>441013637.27999997</v>
      </c>
      <c r="G8" s="75">
        <v>458654182.76999998</v>
      </c>
    </row>
    <row r="9" spans="1:7" ht="15.75" customHeight="1" x14ac:dyDescent="0.25">
      <c r="A9" s="58" t="s">
        <v>475</v>
      </c>
      <c r="B9" s="75">
        <v>56422030.829999998</v>
      </c>
      <c r="C9" s="75">
        <v>58678912.060000002</v>
      </c>
      <c r="D9" s="75">
        <v>61026068.549999997</v>
      </c>
      <c r="E9" s="75">
        <v>63467111.289999999</v>
      </c>
      <c r="F9" s="75">
        <v>66005795.740000002</v>
      </c>
      <c r="G9" s="75">
        <v>68646027.569999993</v>
      </c>
    </row>
    <row r="10" spans="1:7" x14ac:dyDescent="0.25">
      <c r="A10" s="58" t="s">
        <v>476</v>
      </c>
      <c r="B10" s="75">
        <v>131053598.68000001</v>
      </c>
      <c r="C10" s="75">
        <v>136295742.63</v>
      </c>
      <c r="D10" s="75">
        <v>141747572.33000001</v>
      </c>
      <c r="E10" s="75">
        <v>147417475.22999999</v>
      </c>
      <c r="F10" s="75">
        <v>153314174.22999999</v>
      </c>
      <c r="G10" s="75">
        <v>159446741.19999999</v>
      </c>
    </row>
    <row r="11" spans="1:7" x14ac:dyDescent="0.25">
      <c r="A11" s="58" t="s">
        <v>477</v>
      </c>
      <c r="B11" s="75">
        <v>153489615.72999999</v>
      </c>
      <c r="C11" s="75">
        <v>159629200.36000001</v>
      </c>
      <c r="D11" s="75">
        <v>166014368.37</v>
      </c>
      <c r="E11" s="75">
        <v>172654943.11000001</v>
      </c>
      <c r="F11" s="75">
        <v>179561140.83000001</v>
      </c>
      <c r="G11" s="75">
        <v>186743586.47</v>
      </c>
    </row>
    <row r="12" spans="1:7" x14ac:dyDescent="0.25">
      <c r="A12" s="58" t="s">
        <v>478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479</v>
      </c>
      <c r="B13" s="75">
        <v>37500000</v>
      </c>
      <c r="C13" s="75">
        <v>39000000</v>
      </c>
      <c r="D13" s="75">
        <v>40560000</v>
      </c>
      <c r="E13" s="75">
        <v>42182400</v>
      </c>
      <c r="F13" s="75">
        <v>43869696</v>
      </c>
      <c r="G13" s="75">
        <v>45624483.840000004</v>
      </c>
    </row>
    <row r="14" spans="1:7" x14ac:dyDescent="0.25">
      <c r="A14" s="59" t="s">
        <v>480</v>
      </c>
      <c r="B14" s="75">
        <v>10000000</v>
      </c>
      <c r="C14" s="75">
        <v>10400000</v>
      </c>
      <c r="D14" s="75">
        <v>10816000</v>
      </c>
      <c r="E14" s="75">
        <v>11248640</v>
      </c>
      <c r="F14" s="75">
        <v>11698585.6</v>
      </c>
      <c r="G14" s="75">
        <v>12166529.02</v>
      </c>
    </row>
    <row r="15" spans="1:7" x14ac:dyDescent="0.25">
      <c r="A15" s="58" t="s">
        <v>481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483</v>
      </c>
      <c r="B18" s="115">
        <f>SUM(B19:B27)</f>
        <v>344723280.51999998</v>
      </c>
      <c r="C18" s="115">
        <f t="shared" ref="C18:G18" si="1">SUM(C19:C27)</f>
        <v>358512211.73000002</v>
      </c>
      <c r="D18" s="115">
        <f t="shared" si="1"/>
        <v>372852700.22000003</v>
      </c>
      <c r="E18" s="115">
        <f t="shared" si="1"/>
        <v>387766808.23000002</v>
      </c>
      <c r="F18" s="115">
        <f t="shared" si="1"/>
        <v>403277480.54000002</v>
      </c>
      <c r="G18" s="115">
        <f t="shared" si="1"/>
        <v>419408579.77999997</v>
      </c>
    </row>
    <row r="19" spans="1:7" x14ac:dyDescent="0.25">
      <c r="A19" s="58" t="s">
        <v>474</v>
      </c>
      <c r="B19" s="76">
        <v>129703080.86</v>
      </c>
      <c r="C19" s="76">
        <v>134891204.09</v>
      </c>
      <c r="D19" s="76">
        <v>140286852.25999999</v>
      </c>
      <c r="E19" s="76">
        <v>145898326.34999999</v>
      </c>
      <c r="F19" s="76">
        <v>151734259.40000001</v>
      </c>
      <c r="G19" s="76">
        <v>157803629.78</v>
      </c>
    </row>
    <row r="20" spans="1:7" x14ac:dyDescent="0.25">
      <c r="A20" s="58" t="s">
        <v>475</v>
      </c>
      <c r="B20" s="76">
        <v>49174392.259999998</v>
      </c>
      <c r="C20" s="76">
        <v>51141367.950000003</v>
      </c>
      <c r="D20" s="76">
        <v>53187022.670000002</v>
      </c>
      <c r="E20" s="76">
        <v>55314503.579999998</v>
      </c>
      <c r="F20" s="76">
        <v>57527083.719999999</v>
      </c>
      <c r="G20" s="76">
        <v>59828167.07</v>
      </c>
    </row>
    <row r="21" spans="1:7" x14ac:dyDescent="0.25">
      <c r="A21" s="58" t="s">
        <v>476</v>
      </c>
      <c r="B21" s="76">
        <v>4761674.62</v>
      </c>
      <c r="C21" s="76">
        <v>4952141.5999999996</v>
      </c>
      <c r="D21" s="76">
        <v>5150227.2699999996</v>
      </c>
      <c r="E21" s="76">
        <v>5356236.3600000003</v>
      </c>
      <c r="F21" s="76">
        <v>5570485.8099999996</v>
      </c>
      <c r="G21" s="76">
        <v>5793305.25</v>
      </c>
    </row>
    <row r="22" spans="1:7" x14ac:dyDescent="0.25">
      <c r="A22" s="58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478</v>
      </c>
      <c r="B23" s="76">
        <v>19876026.68</v>
      </c>
      <c r="C23" s="76">
        <v>20671067.75</v>
      </c>
      <c r="D23" s="76">
        <v>21497910.460000001</v>
      </c>
      <c r="E23" s="76">
        <v>22357826.879999999</v>
      </c>
      <c r="F23" s="76">
        <v>23252139.949999999</v>
      </c>
      <c r="G23" s="76">
        <v>24182225.550000001</v>
      </c>
    </row>
    <row r="24" spans="1:7" x14ac:dyDescent="0.25">
      <c r="A24" s="59" t="s">
        <v>479</v>
      </c>
      <c r="B24" s="76">
        <v>125458106.09999999</v>
      </c>
      <c r="C24" s="76">
        <v>130476430.34</v>
      </c>
      <c r="D24" s="76">
        <v>135695487.56</v>
      </c>
      <c r="E24" s="76">
        <v>141123307.06</v>
      </c>
      <c r="F24" s="76">
        <v>146768239.34</v>
      </c>
      <c r="G24" s="76">
        <v>152638968.91999999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482</v>
      </c>
      <c r="B27" s="76">
        <v>15750000</v>
      </c>
      <c r="C27" s="76">
        <v>16380000</v>
      </c>
      <c r="D27" s="76">
        <v>17035200</v>
      </c>
      <c r="E27" s="76">
        <v>17716608</v>
      </c>
      <c r="F27" s="76">
        <v>18425272.32</v>
      </c>
      <c r="G27" s="76">
        <v>19162283.210000001</v>
      </c>
    </row>
    <row r="28" spans="1:7" x14ac:dyDescent="0.25">
      <c r="A28" s="45" t="s">
        <v>459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485</v>
      </c>
      <c r="B29" s="115">
        <f>B18+B7</f>
        <v>1110168831.21</v>
      </c>
      <c r="C29" s="115">
        <f t="shared" ref="C29:G29" si="2">C18+C7</f>
        <v>1154575584.45</v>
      </c>
      <c r="D29" s="115">
        <f t="shared" si="2"/>
        <v>1200758607.8400002</v>
      </c>
      <c r="E29" s="115">
        <f t="shared" si="2"/>
        <v>1248788952.1700001</v>
      </c>
      <c r="F29" s="115">
        <f t="shared" si="2"/>
        <v>1298740510.22</v>
      </c>
      <c r="G29" s="115">
        <f t="shared" si="2"/>
        <v>1350690130.6500001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31496062992125984" right="0.31496062992125984" top="0.55118110236220474" bottom="0.55118110236220474" header="0.31496062992125984" footer="0.31496062992125984"/>
  <pageSetup scale="80" orientation="landscape" r:id="rId1"/>
  <ignoredErrors>
    <ignoredError sqref="B7:G7 B28:G28 B18:G18 B29:G29 D16:G16 D12:G12 D15:G15 B25:B26 D22:G22 D25:G2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87" zoomScaleNormal="87" workbookViewId="0">
      <selection activeCell="G5" sqref="G5"/>
    </sheetView>
  </sheetViews>
  <sheetFormatPr baseColWidth="10" defaultColWidth="11" defaultRowHeight="15" x14ac:dyDescent="0.25"/>
  <cols>
    <col min="1" max="1" width="67.42578125" customWidth="1"/>
    <col min="2" max="2" width="16.7109375" customWidth="1"/>
    <col min="3" max="3" width="16" customWidth="1"/>
    <col min="4" max="4" width="16.5703125" customWidth="1"/>
    <col min="5" max="5" width="17.140625" customWidth="1"/>
    <col min="6" max="6" width="16.5703125" customWidth="1"/>
    <col min="7" max="7" width="15" customWidth="1"/>
  </cols>
  <sheetData>
    <row r="1" spans="1:7" ht="41.1" customHeight="1" x14ac:dyDescent="0.25">
      <c r="A1" s="224" t="s">
        <v>486</v>
      </c>
      <c r="B1" s="216"/>
      <c r="C1" s="216"/>
      <c r="D1" s="216"/>
      <c r="E1" s="216"/>
      <c r="F1" s="216"/>
      <c r="G1" s="217"/>
    </row>
    <row r="2" spans="1:7" x14ac:dyDescent="0.25">
      <c r="A2" s="236" t="str">
        <f>'Formato 1'!A2</f>
        <v>Municipio de Salamanca, Guanajuato</v>
      </c>
      <c r="B2" s="237"/>
      <c r="C2" s="237"/>
      <c r="D2" s="237"/>
      <c r="E2" s="237"/>
      <c r="F2" s="237"/>
      <c r="G2" s="238"/>
    </row>
    <row r="3" spans="1:7" x14ac:dyDescent="0.25">
      <c r="A3" s="233" t="s">
        <v>487</v>
      </c>
      <c r="B3" s="234"/>
      <c r="C3" s="234"/>
      <c r="D3" s="234"/>
      <c r="E3" s="234"/>
      <c r="F3" s="234"/>
      <c r="G3" s="235"/>
    </row>
    <row r="4" spans="1:7" x14ac:dyDescent="0.25">
      <c r="A4" s="233" t="s">
        <v>2</v>
      </c>
      <c r="B4" s="234"/>
      <c r="C4" s="234"/>
      <c r="D4" s="234"/>
      <c r="E4" s="234"/>
      <c r="F4" s="234"/>
      <c r="G4" s="235"/>
    </row>
    <row r="5" spans="1:7" ht="81" customHeight="1" x14ac:dyDescent="0.25">
      <c r="A5" s="135" t="s">
        <v>488</v>
      </c>
      <c r="B5" s="7">
        <v>2020</v>
      </c>
      <c r="C5" s="33">
        <v>2021</v>
      </c>
      <c r="D5" s="33">
        <v>2022</v>
      </c>
      <c r="E5" s="33">
        <v>2023</v>
      </c>
      <c r="F5" s="33">
        <v>2024</v>
      </c>
      <c r="G5" s="33" t="s">
        <v>607</v>
      </c>
    </row>
    <row r="6" spans="1:7" ht="15.75" customHeight="1" x14ac:dyDescent="0.25">
      <c r="A6" s="26" t="s">
        <v>489</v>
      </c>
      <c r="B6" s="115">
        <f>SUM(B7:B18)</f>
        <v>582002438.97000003</v>
      </c>
      <c r="C6" s="115">
        <f t="shared" ref="C6:G6" si="0">SUM(C7:C18)</f>
        <v>572578111.31999993</v>
      </c>
      <c r="D6" s="115">
        <f t="shared" si="0"/>
        <v>707279467.40999997</v>
      </c>
      <c r="E6" s="115">
        <f t="shared" si="0"/>
        <v>676210084.01999998</v>
      </c>
      <c r="F6" s="115">
        <f t="shared" si="0"/>
        <v>752853273.34000003</v>
      </c>
      <c r="G6" s="115">
        <f t="shared" si="0"/>
        <v>627036475.88999999</v>
      </c>
    </row>
    <row r="7" spans="1:7" x14ac:dyDescent="0.25">
      <c r="A7" s="58" t="s">
        <v>447</v>
      </c>
      <c r="B7" s="75">
        <v>99192160.329999998</v>
      </c>
      <c r="C7" s="75">
        <v>124208109.48</v>
      </c>
      <c r="D7" s="75">
        <v>132616858.98999999</v>
      </c>
      <c r="E7" s="75">
        <v>120312420.2</v>
      </c>
      <c r="F7" s="75">
        <v>136382470.44</v>
      </c>
      <c r="G7" s="75">
        <v>125010464.22</v>
      </c>
    </row>
    <row r="8" spans="1:7" ht="15.75" customHeight="1" x14ac:dyDescent="0.25">
      <c r="A8" s="58" t="s">
        <v>448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449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450</v>
      </c>
      <c r="B10" s="75">
        <v>60049149.810000002</v>
      </c>
      <c r="C10" s="75">
        <v>65434635.079999998</v>
      </c>
      <c r="D10" s="75">
        <v>67805719.689999998</v>
      </c>
      <c r="E10" s="75">
        <v>71613115.769999996</v>
      </c>
      <c r="F10" s="75">
        <v>67769303.349999994</v>
      </c>
      <c r="G10" s="75">
        <v>62122233.509999998</v>
      </c>
    </row>
    <row r="11" spans="1:7" x14ac:dyDescent="0.25">
      <c r="A11" s="58" t="s">
        <v>451</v>
      </c>
      <c r="B11" s="75">
        <v>1864287.78</v>
      </c>
      <c r="C11" s="75">
        <v>4244368.37</v>
      </c>
      <c r="D11" s="75">
        <v>6841429.6699999999</v>
      </c>
      <c r="E11" s="75">
        <v>18560939.670000002</v>
      </c>
      <c r="F11" s="75">
        <v>22761837.789999999</v>
      </c>
      <c r="G11" s="75">
        <v>14921663.83</v>
      </c>
    </row>
    <row r="12" spans="1:7" x14ac:dyDescent="0.25">
      <c r="A12" s="58" t="s">
        <v>452</v>
      </c>
      <c r="B12" s="75">
        <v>8058368.54</v>
      </c>
      <c r="C12" s="75">
        <v>10104362.039999999</v>
      </c>
      <c r="D12" s="75">
        <v>15687073.380000001</v>
      </c>
      <c r="E12" s="75">
        <v>13458625.789999999</v>
      </c>
      <c r="F12" s="75">
        <v>17878025.77</v>
      </c>
      <c r="G12" s="75">
        <v>15836492.279999999</v>
      </c>
    </row>
    <row r="13" spans="1:7" x14ac:dyDescent="0.25">
      <c r="A13" s="59" t="s">
        <v>453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454</v>
      </c>
      <c r="B14" s="75">
        <v>373642002.49000001</v>
      </c>
      <c r="C14" s="75">
        <v>338878903.42000002</v>
      </c>
      <c r="D14" s="75">
        <v>431649602.60000002</v>
      </c>
      <c r="E14" s="75">
        <v>445653404.82999998</v>
      </c>
      <c r="F14" s="75">
        <v>455491298.56</v>
      </c>
      <c r="G14" s="75">
        <v>395741893.16000003</v>
      </c>
    </row>
    <row r="15" spans="1:7" x14ac:dyDescent="0.25">
      <c r="A15" s="58" t="s">
        <v>455</v>
      </c>
      <c r="B15" s="75">
        <v>4648835.7300000004</v>
      </c>
      <c r="C15" s="75">
        <v>6127649.1399999997</v>
      </c>
      <c r="D15" s="75">
        <v>7919988.4699999997</v>
      </c>
      <c r="E15" s="75">
        <v>6611577.7599999998</v>
      </c>
      <c r="F15" s="75">
        <v>6333034.8300000001</v>
      </c>
      <c r="G15" s="75">
        <v>11262326.310000001</v>
      </c>
    </row>
    <row r="16" spans="1:7" x14ac:dyDescent="0.25">
      <c r="A16" s="58" t="s">
        <v>456</v>
      </c>
      <c r="B16" s="75">
        <v>0</v>
      </c>
      <c r="C16" s="75">
        <v>0</v>
      </c>
      <c r="D16" s="75">
        <v>0</v>
      </c>
      <c r="E16" s="75">
        <v>0</v>
      </c>
      <c r="F16" s="75">
        <v>46237302.600000001</v>
      </c>
      <c r="G16" s="75">
        <v>0</v>
      </c>
    </row>
    <row r="17" spans="1:7" x14ac:dyDescent="0.25">
      <c r="A17" s="58" t="s">
        <v>457</v>
      </c>
      <c r="B17" s="75">
        <v>34547634.289999999</v>
      </c>
      <c r="C17" s="75">
        <v>23580083.789999999</v>
      </c>
      <c r="D17" s="75">
        <v>42252330.689999998</v>
      </c>
      <c r="E17" s="75">
        <v>0</v>
      </c>
      <c r="F17" s="75">
        <v>0</v>
      </c>
      <c r="G17" s="75">
        <v>2141402.58</v>
      </c>
    </row>
    <row r="18" spans="1:7" x14ac:dyDescent="0.25">
      <c r="A18" s="88" t="s">
        <v>458</v>
      </c>
      <c r="B18" s="75">
        <v>0</v>
      </c>
      <c r="C18" s="75">
        <v>0</v>
      </c>
      <c r="D18" s="75">
        <v>2506463.92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490</v>
      </c>
      <c r="B20" s="115">
        <f>SUM(B21:B25)</f>
        <v>264818412.94999999</v>
      </c>
      <c r="C20" s="115">
        <f t="shared" ref="C20:G20" si="1">SUM(C21:C25)</f>
        <v>252864811.86000001</v>
      </c>
      <c r="D20" s="115">
        <f t="shared" si="1"/>
        <v>285152153.58999997</v>
      </c>
      <c r="E20" s="115">
        <f t="shared" si="1"/>
        <v>366006957.18000001</v>
      </c>
      <c r="F20" s="115">
        <f t="shared" si="1"/>
        <v>334690742.08999997</v>
      </c>
      <c r="G20" s="115">
        <f t="shared" si="1"/>
        <v>274452102.76999998</v>
      </c>
    </row>
    <row r="21" spans="1:7" x14ac:dyDescent="0.25">
      <c r="A21" s="58" t="s">
        <v>461</v>
      </c>
      <c r="B21" s="76">
        <v>264818412.94999999</v>
      </c>
      <c r="C21" s="76">
        <v>252864811.86000001</v>
      </c>
      <c r="D21" s="76">
        <v>285152153.58999997</v>
      </c>
      <c r="E21" s="76">
        <v>334188033.80000001</v>
      </c>
      <c r="F21" s="76">
        <v>334305532.58999997</v>
      </c>
      <c r="G21" s="76">
        <v>274452102.76999998</v>
      </c>
    </row>
    <row r="22" spans="1:7" x14ac:dyDescent="0.25">
      <c r="A22" s="58" t="s">
        <v>462</v>
      </c>
      <c r="B22" s="76">
        <v>0</v>
      </c>
      <c r="C22" s="76">
        <v>0</v>
      </c>
      <c r="D22" s="76">
        <v>0</v>
      </c>
      <c r="E22" s="76">
        <v>5410.44</v>
      </c>
      <c r="F22" s="76">
        <v>0</v>
      </c>
      <c r="G22" s="76">
        <v>0</v>
      </c>
    </row>
    <row r="23" spans="1:7" x14ac:dyDescent="0.25">
      <c r="A23" s="58" t="s">
        <v>463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464</v>
      </c>
      <c r="B24" s="76">
        <v>0</v>
      </c>
      <c r="C24" s="76">
        <v>0</v>
      </c>
      <c r="D24" s="76">
        <v>0</v>
      </c>
      <c r="E24" s="76">
        <v>31813512.940000001</v>
      </c>
      <c r="F24" s="76">
        <v>385209.5</v>
      </c>
      <c r="G24" s="76">
        <v>0</v>
      </c>
    </row>
    <row r="25" spans="1:7" x14ac:dyDescent="0.25">
      <c r="A25" s="59" t="s">
        <v>465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491</v>
      </c>
      <c r="B27" s="115">
        <f>SUM(B28)</f>
        <v>0</v>
      </c>
      <c r="C27" s="115">
        <f t="shared" ref="C27:G27" si="2">SUM(C28)</f>
        <v>0</v>
      </c>
      <c r="D27" s="115">
        <f t="shared" si="2"/>
        <v>0</v>
      </c>
      <c r="E27" s="115">
        <f t="shared" si="2"/>
        <v>0</v>
      </c>
      <c r="F27" s="115">
        <f t="shared" si="2"/>
        <v>0</v>
      </c>
      <c r="G27" s="115">
        <f t="shared" si="2"/>
        <v>0</v>
      </c>
    </row>
    <row r="28" spans="1:7" x14ac:dyDescent="0.25">
      <c r="A28" s="58" t="s">
        <v>292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492</v>
      </c>
      <c r="B30" s="115">
        <f>B20+B6+B27</f>
        <v>846820851.92000008</v>
      </c>
      <c r="C30" s="115">
        <f t="shared" ref="C30:G30" si="3">C20+C6+C27</f>
        <v>825442923.17999995</v>
      </c>
      <c r="D30" s="115">
        <f t="shared" si="3"/>
        <v>992431621</v>
      </c>
      <c r="E30" s="115">
        <f t="shared" si="3"/>
        <v>1042217041.2</v>
      </c>
      <c r="F30" s="115">
        <f t="shared" si="3"/>
        <v>1087544015.4300001</v>
      </c>
      <c r="G30" s="115">
        <f t="shared" si="3"/>
        <v>901488578.65999997</v>
      </c>
    </row>
    <row r="31" spans="1:7" ht="14.45" customHeight="1" x14ac:dyDescent="0.25">
      <c r="A31" s="45"/>
      <c r="B31" s="137"/>
      <c r="C31" s="137"/>
      <c r="D31" s="137"/>
      <c r="E31" s="137"/>
      <c r="F31" s="137"/>
      <c r="G31" s="137"/>
    </row>
    <row r="32" spans="1:7" x14ac:dyDescent="0.25">
      <c r="A32" s="140" t="s">
        <v>294</v>
      </c>
      <c r="B32" s="53"/>
      <c r="C32" s="53"/>
      <c r="D32" s="53"/>
      <c r="E32" s="53"/>
      <c r="F32" s="53"/>
      <c r="G32" s="53"/>
    </row>
    <row r="33" spans="1:7" ht="30" x14ac:dyDescent="0.25">
      <c r="A33" s="138" t="s">
        <v>469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30" x14ac:dyDescent="0.25">
      <c r="A34" s="138" t="s">
        <v>296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25">
      <c r="A35" s="53" t="s">
        <v>470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493</v>
      </c>
    </row>
    <row r="39" spans="1:7" x14ac:dyDescent="0.25">
      <c r="A39" t="s">
        <v>494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11811023622047245" right="0.11811023622047245" top="0.15748031496062992" bottom="0.19685039370078741" header="0.31496062992125984" footer="0.31496062992125984"/>
  <pageSetup scale="80" orientation="landscape" r:id="rId1"/>
  <ignoredErrors>
    <ignoredError sqref="B6:G6 B9 B13:D13 B16:D16 B19:G20 E17:F17 B23:G23 B8 F8:G8 F9:G9 B18 E18:G18 F13:G13 B22:D22 G22 B25:G30 B24:D24 G2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59.85546875" customWidth="1"/>
    <col min="2" max="2" width="17" customWidth="1"/>
    <col min="3" max="5" width="16.5703125" customWidth="1"/>
    <col min="6" max="6" width="18.42578125" customWidth="1"/>
    <col min="7" max="7" width="16.7109375" customWidth="1"/>
  </cols>
  <sheetData>
    <row r="1" spans="1:7" ht="41.1" customHeight="1" x14ac:dyDescent="0.25">
      <c r="A1" s="224" t="s">
        <v>495</v>
      </c>
      <c r="B1" s="216"/>
      <c r="C1" s="216"/>
      <c r="D1" s="216"/>
      <c r="E1" s="216"/>
      <c r="F1" s="216"/>
      <c r="G1" s="217"/>
    </row>
    <row r="2" spans="1:7" x14ac:dyDescent="0.25">
      <c r="A2" s="236" t="str">
        <f>'Formato 1'!A2</f>
        <v>Municipio de Salamanca, Guanajuato</v>
      </c>
      <c r="B2" s="237"/>
      <c r="C2" s="237"/>
      <c r="D2" s="237"/>
      <c r="E2" s="237"/>
      <c r="F2" s="237"/>
      <c r="G2" s="238"/>
    </row>
    <row r="3" spans="1:7" x14ac:dyDescent="0.25">
      <c r="A3" s="233" t="s">
        <v>496</v>
      </c>
      <c r="B3" s="234"/>
      <c r="C3" s="234"/>
      <c r="D3" s="234"/>
      <c r="E3" s="234"/>
      <c r="F3" s="234"/>
      <c r="G3" s="235"/>
    </row>
    <row r="4" spans="1:7" x14ac:dyDescent="0.25">
      <c r="A4" s="233" t="s">
        <v>2</v>
      </c>
      <c r="B4" s="234"/>
      <c r="C4" s="234"/>
      <c r="D4" s="234"/>
      <c r="E4" s="234"/>
      <c r="F4" s="234"/>
      <c r="G4" s="235"/>
    </row>
    <row r="5" spans="1:7" ht="45" x14ac:dyDescent="0.25">
      <c r="A5" s="135" t="s">
        <v>488</v>
      </c>
      <c r="B5" s="7">
        <v>2020</v>
      </c>
      <c r="C5" s="33">
        <v>2021</v>
      </c>
      <c r="D5" s="33">
        <v>2022</v>
      </c>
      <c r="E5" s="33">
        <v>2023</v>
      </c>
      <c r="F5" s="33">
        <v>2024</v>
      </c>
      <c r="G5" s="33" t="s">
        <v>608</v>
      </c>
    </row>
    <row r="6" spans="1:7" ht="15.75" customHeight="1" x14ac:dyDescent="0.25">
      <c r="A6" s="26" t="s">
        <v>473</v>
      </c>
      <c r="B6" s="115">
        <f t="shared" ref="B6:G6" si="0">SUM(B7:B15)</f>
        <v>516635702.09999996</v>
      </c>
      <c r="C6" s="115">
        <f t="shared" si="0"/>
        <v>506047309.06999999</v>
      </c>
      <c r="D6" s="115">
        <f t="shared" si="0"/>
        <v>583973235.33000004</v>
      </c>
      <c r="E6" s="115">
        <f t="shared" si="0"/>
        <v>606089389.44000006</v>
      </c>
      <c r="F6" s="115">
        <f t="shared" si="0"/>
        <v>773054695.92999995</v>
      </c>
      <c r="G6" s="115">
        <f t="shared" si="0"/>
        <v>543864429.34000003</v>
      </c>
    </row>
    <row r="7" spans="1:7" x14ac:dyDescent="0.25">
      <c r="A7" s="58" t="s">
        <v>474</v>
      </c>
      <c r="B7" s="75">
        <v>263839009.44999999</v>
      </c>
      <c r="C7" s="75">
        <v>282840677.99000001</v>
      </c>
      <c r="D7" s="75">
        <v>271192623.75999999</v>
      </c>
      <c r="E7" s="75">
        <v>289291379.61000001</v>
      </c>
      <c r="F7" s="75">
        <v>301737380.81</v>
      </c>
      <c r="G7" s="75">
        <v>232980643.33000001</v>
      </c>
    </row>
    <row r="8" spans="1:7" ht="15.75" customHeight="1" x14ac:dyDescent="0.25">
      <c r="A8" s="58" t="s">
        <v>475</v>
      </c>
      <c r="B8" s="75">
        <v>21659669.399999999</v>
      </c>
      <c r="C8" s="75">
        <v>30518159.030000001</v>
      </c>
      <c r="D8" s="75">
        <v>33093245.960000001</v>
      </c>
      <c r="E8" s="75">
        <v>35424166.979999997</v>
      </c>
      <c r="F8" s="75">
        <v>60182347.93</v>
      </c>
      <c r="G8" s="75">
        <v>48816730.670000002</v>
      </c>
    </row>
    <row r="9" spans="1:7" x14ac:dyDescent="0.25">
      <c r="A9" s="58" t="s">
        <v>476</v>
      </c>
      <c r="B9" s="75">
        <v>115576858.28</v>
      </c>
      <c r="C9" s="75">
        <v>114948459.67</v>
      </c>
      <c r="D9" s="75">
        <v>110391617.15000001</v>
      </c>
      <c r="E9" s="75">
        <v>109695131.93000001</v>
      </c>
      <c r="F9" s="75">
        <v>132240070.05</v>
      </c>
      <c r="G9" s="75">
        <v>104843594.01000001</v>
      </c>
    </row>
    <row r="10" spans="1:7" x14ac:dyDescent="0.25">
      <c r="A10" s="58" t="s">
        <v>477</v>
      </c>
      <c r="B10" s="75">
        <v>68421169.030000001</v>
      </c>
      <c r="C10" s="75">
        <v>41666819.479999997</v>
      </c>
      <c r="D10" s="75">
        <v>87117275.629999995</v>
      </c>
      <c r="E10" s="75">
        <v>93499171.370000005</v>
      </c>
      <c r="F10" s="75">
        <v>125883222.47</v>
      </c>
      <c r="G10" s="75">
        <v>112041945.18000001</v>
      </c>
    </row>
    <row r="11" spans="1:7" x14ac:dyDescent="0.25">
      <c r="A11" s="58" t="s">
        <v>478</v>
      </c>
      <c r="B11" s="75">
        <v>3563769.85</v>
      </c>
      <c r="C11" s="75">
        <v>18015287.449999999</v>
      </c>
      <c r="D11" s="75">
        <v>65193254</v>
      </c>
      <c r="E11" s="75">
        <v>14204670.24</v>
      </c>
      <c r="F11" s="75">
        <v>25062112.91</v>
      </c>
      <c r="G11" s="75">
        <v>8159434.8300000001</v>
      </c>
    </row>
    <row r="12" spans="1:7" x14ac:dyDescent="0.25">
      <c r="A12" s="58" t="s">
        <v>479</v>
      </c>
      <c r="B12" s="75">
        <v>20639998.149999999</v>
      </c>
      <c r="C12" s="75">
        <v>18057905.449999999</v>
      </c>
      <c r="D12" s="75">
        <v>16985218.829999998</v>
      </c>
      <c r="E12" s="75">
        <v>63974869.310000002</v>
      </c>
      <c r="F12" s="75">
        <v>127949561.76000001</v>
      </c>
      <c r="G12" s="75">
        <v>37022081.32</v>
      </c>
    </row>
    <row r="13" spans="1:7" x14ac:dyDescent="0.25">
      <c r="A13" s="59" t="s">
        <v>480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481</v>
      </c>
      <c r="B14" s="75">
        <v>13036806.380000001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482</v>
      </c>
      <c r="B15" s="75">
        <v>9898421.5600000005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483</v>
      </c>
      <c r="B17" s="115">
        <f>SUM(B18:B26)</f>
        <v>248395398.59</v>
      </c>
      <c r="C17" s="115">
        <f t="shared" ref="C17:G17" si="1">SUM(C18:C26)</f>
        <v>346140546.33000004</v>
      </c>
      <c r="D17" s="115">
        <f t="shared" si="1"/>
        <v>247272524.09999996</v>
      </c>
      <c r="E17" s="115">
        <f t="shared" si="1"/>
        <v>232172791.52000001</v>
      </c>
      <c r="F17" s="115">
        <f t="shared" si="1"/>
        <v>518626524.43000001</v>
      </c>
      <c r="G17" s="115">
        <f t="shared" si="1"/>
        <v>158487200.03999999</v>
      </c>
    </row>
    <row r="18" spans="1:7" x14ac:dyDescent="0.25">
      <c r="A18" s="58" t="s">
        <v>474</v>
      </c>
      <c r="B18" s="76">
        <v>18547826.41</v>
      </c>
      <c r="C18" s="76">
        <v>32669346.059999999</v>
      </c>
      <c r="D18" s="76">
        <v>54883879.719999999</v>
      </c>
      <c r="E18" s="76">
        <v>67314595.150000006</v>
      </c>
      <c r="F18" s="76">
        <v>103683451.18000001</v>
      </c>
      <c r="G18" s="76">
        <v>66669804.5</v>
      </c>
    </row>
    <row r="19" spans="1:7" x14ac:dyDescent="0.25">
      <c r="A19" s="58" t="s">
        <v>475</v>
      </c>
      <c r="B19" s="76">
        <v>27677946.469999999</v>
      </c>
      <c r="C19" s="76">
        <v>29902174.940000001</v>
      </c>
      <c r="D19" s="76">
        <v>68510476.849999994</v>
      </c>
      <c r="E19" s="76">
        <v>41412561.799999997</v>
      </c>
      <c r="F19" s="76">
        <v>46426240.039999999</v>
      </c>
      <c r="G19" s="76">
        <v>18563489.07</v>
      </c>
    </row>
    <row r="20" spans="1:7" x14ac:dyDescent="0.25">
      <c r="A20" s="58" t="s">
        <v>476</v>
      </c>
      <c r="B20" s="76">
        <v>45942963.479999997</v>
      </c>
      <c r="C20" s="76">
        <v>24620644.82</v>
      </c>
      <c r="D20" s="76">
        <v>32285077.07</v>
      </c>
      <c r="E20" s="76">
        <v>13786138.34</v>
      </c>
      <c r="F20" s="76">
        <v>44868711.100000001</v>
      </c>
      <c r="G20" s="76">
        <v>4357826.6900000004</v>
      </c>
    </row>
    <row r="21" spans="1:7" x14ac:dyDescent="0.25">
      <c r="A21" s="58" t="s">
        <v>477</v>
      </c>
      <c r="B21" s="76">
        <v>19984394.920000002</v>
      </c>
      <c r="C21" s="76">
        <v>56181503.119999997</v>
      </c>
      <c r="D21" s="76">
        <v>3430071.07</v>
      </c>
      <c r="E21" s="76">
        <v>7050076.79</v>
      </c>
      <c r="F21" s="76">
        <v>5651689.2800000003</v>
      </c>
      <c r="G21" s="76">
        <v>273900</v>
      </c>
    </row>
    <row r="22" spans="1:7" x14ac:dyDescent="0.25">
      <c r="A22" s="59" t="s">
        <v>478</v>
      </c>
      <c r="B22" s="76">
        <v>13370146.57</v>
      </c>
      <c r="C22" s="76">
        <v>39320566</v>
      </c>
      <c r="D22" s="76">
        <v>15717864</v>
      </c>
      <c r="E22" s="76">
        <v>2025513.79</v>
      </c>
      <c r="F22" s="76">
        <v>93967124.530000001</v>
      </c>
      <c r="G22" s="76">
        <v>30811468.59</v>
      </c>
    </row>
    <row r="23" spans="1:7" x14ac:dyDescent="0.25">
      <c r="A23" s="59" t="s">
        <v>479</v>
      </c>
      <c r="B23" s="76">
        <v>114135475.20999999</v>
      </c>
      <c r="C23" s="76">
        <v>148927801.03</v>
      </c>
      <c r="D23" s="76">
        <v>50168276.009999998</v>
      </c>
      <c r="E23" s="76">
        <v>84255691.640000001</v>
      </c>
      <c r="F23" s="76">
        <v>209584615.56</v>
      </c>
      <c r="G23" s="76">
        <v>26913585.41</v>
      </c>
    </row>
    <row r="24" spans="1:7" x14ac:dyDescent="0.25">
      <c r="A24" s="59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482</v>
      </c>
      <c r="B26" s="76">
        <v>8736645.5299999993</v>
      </c>
      <c r="C26" s="76">
        <v>14518510.359999999</v>
      </c>
      <c r="D26" s="76">
        <v>22276879.379999999</v>
      </c>
      <c r="E26" s="76">
        <v>16328214.01</v>
      </c>
      <c r="F26" s="76">
        <v>14444692.74</v>
      </c>
      <c r="G26" s="76">
        <v>10897125.779999999</v>
      </c>
    </row>
    <row r="27" spans="1:7" x14ac:dyDescent="0.25">
      <c r="A27" s="45" t="s">
        <v>459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485</v>
      </c>
      <c r="B28" s="115">
        <f>B17+B6</f>
        <v>765031100.68999994</v>
      </c>
      <c r="C28" s="115">
        <f t="shared" ref="C28:G28" si="2">C17+C6</f>
        <v>852187855.4000001</v>
      </c>
      <c r="D28" s="115">
        <f t="shared" si="2"/>
        <v>831245759.43000007</v>
      </c>
      <c r="E28" s="115">
        <f t="shared" si="2"/>
        <v>838262180.96000004</v>
      </c>
      <c r="F28" s="115">
        <f t="shared" si="2"/>
        <v>1291681220.3599999</v>
      </c>
      <c r="G28" s="115">
        <f t="shared" si="2"/>
        <v>702351629.38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497</v>
      </c>
    </row>
    <row r="32" spans="1:7" x14ac:dyDescent="0.25">
      <c r="A32" t="s">
        <v>498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11811023622047245" right="0.11811023622047245" top="0.35433070866141736" bottom="0.15748031496062992" header="0.31496062992125984" footer="0.31496062992125984"/>
  <pageSetup scale="80" orientation="landscape" r:id="rId1"/>
  <ignoredErrors>
    <ignoredError sqref="B6:G6 B13 B16:G17 C14:G14 C15:G15 B27:G28 D24:G24 D25:G25 D13:G1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abSelected="1" zoomScale="75" zoomScaleNormal="75" workbookViewId="0">
      <selection activeCell="L8" sqref="L8"/>
    </sheetView>
  </sheetViews>
  <sheetFormatPr baseColWidth="10" defaultColWidth="11" defaultRowHeight="15" x14ac:dyDescent="0.25"/>
  <cols>
    <col min="1" max="1" width="63.140625" customWidth="1"/>
    <col min="2" max="2" width="15.5703125" customWidth="1"/>
    <col min="3" max="3" width="12.7109375" customWidth="1"/>
    <col min="4" max="4" width="13.5703125" customWidth="1"/>
    <col min="5" max="5" width="11.28515625" customWidth="1"/>
    <col min="6" max="6" width="19.140625" customWidth="1"/>
  </cols>
  <sheetData>
    <row r="1" spans="1:6" ht="41.1" customHeight="1" x14ac:dyDescent="0.25">
      <c r="A1" s="224" t="s">
        <v>499</v>
      </c>
      <c r="B1" s="216"/>
      <c r="C1" s="216"/>
      <c r="D1" s="216"/>
      <c r="E1" s="216"/>
      <c r="F1" s="216"/>
    </row>
    <row r="2" spans="1:6" x14ac:dyDescent="0.25">
      <c r="A2" s="236" t="str">
        <f>'Formato 1'!A2</f>
        <v>Municipio de Salamanca, Guanajuato</v>
      </c>
      <c r="B2" s="237"/>
      <c r="C2" s="237"/>
      <c r="D2" s="237"/>
      <c r="E2" s="237"/>
      <c r="F2" s="238"/>
    </row>
    <row r="3" spans="1:6" x14ac:dyDescent="0.25">
      <c r="A3" s="233" t="s">
        <v>500</v>
      </c>
      <c r="B3" s="234"/>
      <c r="C3" s="234"/>
      <c r="D3" s="234"/>
      <c r="E3" s="234"/>
      <c r="F3" s="235"/>
    </row>
    <row r="4" spans="1:6" ht="30" x14ac:dyDescent="0.25">
      <c r="A4" s="135" t="s">
        <v>488</v>
      </c>
      <c r="B4" s="7" t="s">
        <v>501</v>
      </c>
      <c r="C4" s="33" t="s">
        <v>502</v>
      </c>
      <c r="D4" s="33" t="s">
        <v>503</v>
      </c>
      <c r="E4" s="33" t="s">
        <v>504</v>
      </c>
      <c r="F4" s="33" t="s">
        <v>505</v>
      </c>
    </row>
    <row r="5" spans="1:6" ht="15.75" customHeight="1" x14ac:dyDescent="0.25">
      <c r="A5" s="139" t="s">
        <v>506</v>
      </c>
      <c r="B5" s="144"/>
      <c r="C5" s="144"/>
      <c r="D5" s="144"/>
      <c r="E5" s="144"/>
      <c r="F5" s="144"/>
    </row>
    <row r="6" spans="1:6" ht="30" x14ac:dyDescent="0.25">
      <c r="A6" s="142" t="s">
        <v>507</v>
      </c>
      <c r="B6" s="141"/>
      <c r="C6" s="141"/>
      <c r="D6" s="141"/>
      <c r="E6" s="141"/>
      <c r="F6" s="141"/>
    </row>
    <row r="7" spans="1:6" ht="15.75" customHeight="1" x14ac:dyDescent="0.25">
      <c r="A7" s="142" t="s">
        <v>508</v>
      </c>
      <c r="B7" s="141"/>
      <c r="C7" s="141"/>
      <c r="D7" s="141"/>
      <c r="E7" s="141"/>
      <c r="F7" s="141"/>
    </row>
    <row r="8" spans="1:6" ht="235.5" customHeight="1" x14ac:dyDescent="0.25">
      <c r="A8" s="143"/>
      <c r="B8" s="141"/>
      <c r="C8" s="141"/>
      <c r="D8" s="141"/>
      <c r="E8" s="141"/>
      <c r="F8" s="158" t="s">
        <v>604</v>
      </c>
    </row>
    <row r="9" spans="1:6" x14ac:dyDescent="0.25">
      <c r="A9" s="148" t="s">
        <v>509</v>
      </c>
      <c r="B9" s="141"/>
      <c r="C9" s="141"/>
      <c r="D9" s="141"/>
      <c r="E9" s="141"/>
      <c r="F9" s="141"/>
    </row>
    <row r="10" spans="1:6" x14ac:dyDescent="0.25">
      <c r="A10" s="142" t="s">
        <v>510</v>
      </c>
      <c r="B10" s="151"/>
      <c r="C10" s="151"/>
      <c r="D10" s="151"/>
      <c r="E10" s="151"/>
      <c r="F10" s="151"/>
    </row>
    <row r="11" spans="1:6" x14ac:dyDescent="0.25">
      <c r="A11" s="67" t="s">
        <v>511</v>
      </c>
      <c r="B11" s="151"/>
      <c r="C11" s="151"/>
      <c r="D11" s="151"/>
      <c r="E11" s="151"/>
      <c r="F11" s="151"/>
    </row>
    <row r="12" spans="1:6" x14ac:dyDescent="0.25">
      <c r="A12" s="67" t="s">
        <v>512</v>
      </c>
      <c r="B12" s="151"/>
      <c r="C12" s="151"/>
      <c r="D12" s="151"/>
      <c r="E12" s="151"/>
      <c r="F12" s="151"/>
    </row>
    <row r="13" spans="1:6" x14ac:dyDescent="0.25">
      <c r="A13" s="67" t="s">
        <v>513</v>
      </c>
      <c r="B13" s="151"/>
      <c r="C13" s="151"/>
      <c r="D13" s="151"/>
      <c r="E13" s="151"/>
      <c r="F13" s="151"/>
    </row>
    <row r="14" spans="1:6" x14ac:dyDescent="0.25">
      <c r="A14" s="142" t="s">
        <v>514</v>
      </c>
      <c r="B14" s="151"/>
      <c r="C14" s="151"/>
      <c r="D14" s="151"/>
      <c r="E14" s="151"/>
      <c r="F14" s="151"/>
    </row>
    <row r="15" spans="1:6" x14ac:dyDescent="0.25">
      <c r="A15" s="67" t="s">
        <v>511</v>
      </c>
      <c r="B15" s="151"/>
      <c r="C15" s="151"/>
      <c r="D15" s="151"/>
      <c r="E15" s="151"/>
      <c r="F15" s="151"/>
    </row>
    <row r="16" spans="1:6" x14ac:dyDescent="0.25">
      <c r="A16" s="67" t="s">
        <v>512</v>
      </c>
      <c r="B16" s="152"/>
      <c r="C16" s="152"/>
      <c r="D16" s="152"/>
      <c r="E16" s="152"/>
      <c r="F16" s="152"/>
    </row>
    <row r="17" spans="1:6" x14ac:dyDescent="0.25">
      <c r="A17" s="67" t="s">
        <v>513</v>
      </c>
      <c r="B17" s="153"/>
      <c r="C17" s="153"/>
      <c r="D17" s="153"/>
      <c r="E17" s="153"/>
      <c r="F17" s="153"/>
    </row>
    <row r="18" spans="1:6" x14ac:dyDescent="0.25">
      <c r="A18" s="142" t="s">
        <v>515</v>
      </c>
      <c r="B18" s="153"/>
      <c r="C18" s="153"/>
      <c r="D18" s="153"/>
      <c r="E18" s="153"/>
      <c r="F18" s="153"/>
    </row>
    <row r="19" spans="1:6" x14ac:dyDescent="0.25">
      <c r="A19" s="142" t="s">
        <v>516</v>
      </c>
      <c r="B19" s="153"/>
      <c r="C19" s="153"/>
      <c r="D19" s="153"/>
      <c r="E19" s="153"/>
      <c r="F19" s="153"/>
    </row>
    <row r="20" spans="1:6" x14ac:dyDescent="0.25">
      <c r="A20" s="142" t="s">
        <v>517</v>
      </c>
      <c r="B20" s="154"/>
      <c r="C20" s="154"/>
      <c r="D20" s="154"/>
      <c r="E20" s="154"/>
      <c r="F20" s="154"/>
    </row>
    <row r="21" spans="1:6" x14ac:dyDescent="0.25">
      <c r="A21" s="142" t="s">
        <v>518</v>
      </c>
      <c r="B21" s="154"/>
      <c r="C21" s="154"/>
      <c r="D21" s="154"/>
      <c r="E21" s="154"/>
      <c r="F21" s="154"/>
    </row>
    <row r="22" spans="1:6" x14ac:dyDescent="0.25">
      <c r="A22" s="142" t="s">
        <v>519</v>
      </c>
      <c r="B22" s="154"/>
      <c r="C22" s="154"/>
      <c r="D22" s="154"/>
      <c r="E22" s="154"/>
      <c r="F22" s="154"/>
    </row>
    <row r="23" spans="1:6" x14ac:dyDescent="0.25">
      <c r="A23" s="142" t="s">
        <v>520</v>
      </c>
      <c r="B23" s="154"/>
      <c r="C23" s="154"/>
      <c r="D23" s="154"/>
      <c r="E23" s="154"/>
      <c r="F23" s="154"/>
    </row>
    <row r="24" spans="1:6" x14ac:dyDescent="0.25">
      <c r="A24" s="142" t="s">
        <v>521</v>
      </c>
      <c r="B24" s="146"/>
      <c r="C24" s="146"/>
      <c r="D24" s="146"/>
      <c r="E24" s="146"/>
      <c r="F24" s="146"/>
    </row>
    <row r="25" spans="1:6" x14ac:dyDescent="0.25">
      <c r="A25" s="142" t="s">
        <v>522</v>
      </c>
      <c r="B25" s="146"/>
      <c r="C25" s="146"/>
      <c r="D25" s="146"/>
      <c r="E25" s="146"/>
      <c r="F25" s="146"/>
    </row>
    <row r="26" spans="1:6" x14ac:dyDescent="0.25">
      <c r="A26" s="143"/>
      <c r="B26" s="147"/>
      <c r="C26" s="147"/>
      <c r="D26" s="147"/>
      <c r="E26" s="147"/>
      <c r="F26" s="147"/>
    </row>
    <row r="27" spans="1:6" ht="14.45" customHeight="1" x14ac:dyDescent="0.25">
      <c r="A27" s="148" t="s">
        <v>523</v>
      </c>
      <c r="B27" s="145"/>
      <c r="C27" s="145"/>
      <c r="D27" s="145"/>
      <c r="E27" s="145"/>
      <c r="F27" s="145"/>
    </row>
    <row r="28" spans="1:6" x14ac:dyDescent="0.25">
      <c r="A28" s="142" t="s">
        <v>524</v>
      </c>
      <c r="B28" s="87"/>
      <c r="C28" s="87"/>
      <c r="D28" s="87"/>
      <c r="E28" s="87"/>
      <c r="F28" s="87"/>
    </row>
    <row r="29" spans="1:6" x14ac:dyDescent="0.25">
      <c r="A29" s="138"/>
      <c r="B29" s="53"/>
      <c r="C29" s="53"/>
      <c r="D29" s="53"/>
      <c r="E29" s="53"/>
      <c r="F29" s="53"/>
    </row>
    <row r="30" spans="1:6" x14ac:dyDescent="0.25">
      <c r="A30" s="149" t="s">
        <v>525</v>
      </c>
      <c r="B30" s="53"/>
      <c r="C30" s="53"/>
      <c r="D30" s="53"/>
      <c r="E30" s="53"/>
      <c r="F30" s="53"/>
    </row>
    <row r="31" spans="1:6" x14ac:dyDescent="0.25">
      <c r="A31" s="150" t="s">
        <v>510</v>
      </c>
      <c r="B31" s="87"/>
      <c r="C31" s="87"/>
      <c r="D31" s="87"/>
      <c r="E31" s="87"/>
      <c r="F31" s="87"/>
    </row>
    <row r="32" spans="1:6" x14ac:dyDescent="0.25">
      <c r="A32" s="150" t="s">
        <v>514</v>
      </c>
      <c r="B32" s="87"/>
      <c r="C32" s="87"/>
      <c r="D32" s="87"/>
      <c r="E32" s="87"/>
      <c r="F32" s="87"/>
    </row>
    <row r="33" spans="1:6" x14ac:dyDescent="0.25">
      <c r="A33" s="150" t="s">
        <v>526</v>
      </c>
      <c r="B33" s="87"/>
      <c r="C33" s="87"/>
      <c r="D33" s="87"/>
      <c r="E33" s="87"/>
      <c r="F33" s="87"/>
    </row>
    <row r="34" spans="1:6" x14ac:dyDescent="0.25">
      <c r="A34" s="138"/>
      <c r="B34" s="53"/>
      <c r="C34" s="53"/>
      <c r="D34" s="53"/>
      <c r="E34" s="53"/>
      <c r="F34" s="53"/>
    </row>
    <row r="35" spans="1:6" x14ac:dyDescent="0.25">
      <c r="A35" s="149" t="s">
        <v>527</v>
      </c>
      <c r="B35" s="53"/>
      <c r="C35" s="53"/>
      <c r="D35" s="53"/>
      <c r="E35" s="53"/>
      <c r="F35" s="53"/>
    </row>
    <row r="36" spans="1:6" x14ac:dyDescent="0.25">
      <c r="A36" s="150" t="s">
        <v>528</v>
      </c>
      <c r="B36" s="53"/>
      <c r="C36" s="53"/>
      <c r="D36" s="53"/>
      <c r="E36" s="53"/>
      <c r="F36" s="53"/>
    </row>
    <row r="37" spans="1:6" x14ac:dyDescent="0.25">
      <c r="A37" s="150" t="s">
        <v>529</v>
      </c>
      <c r="B37" s="53"/>
      <c r="C37" s="53"/>
      <c r="D37" s="53"/>
      <c r="E37" s="53"/>
      <c r="F37" s="53"/>
    </row>
    <row r="38" spans="1:6" x14ac:dyDescent="0.25">
      <c r="A38" s="150" t="s">
        <v>530</v>
      </c>
      <c r="B38" s="53"/>
      <c r="C38" s="53"/>
      <c r="D38" s="53"/>
      <c r="E38" s="53"/>
      <c r="F38" s="53"/>
    </row>
    <row r="39" spans="1:6" x14ac:dyDescent="0.25">
      <c r="A39" s="138"/>
      <c r="B39" s="53"/>
      <c r="C39" s="53"/>
      <c r="D39" s="53"/>
      <c r="E39" s="53"/>
      <c r="F39" s="53"/>
    </row>
    <row r="40" spans="1:6" x14ac:dyDescent="0.25">
      <c r="A40" s="149" t="s">
        <v>531</v>
      </c>
      <c r="B40" s="53"/>
      <c r="C40" s="53"/>
      <c r="D40" s="53"/>
      <c r="E40" s="53"/>
      <c r="F40" s="53"/>
    </row>
    <row r="41" spans="1:6" x14ac:dyDescent="0.25">
      <c r="A41" s="138"/>
      <c r="B41" s="53"/>
      <c r="C41" s="53"/>
      <c r="D41" s="53"/>
      <c r="E41" s="53"/>
      <c r="F41" s="53"/>
    </row>
    <row r="42" spans="1:6" x14ac:dyDescent="0.25">
      <c r="A42" s="149" t="s">
        <v>532</v>
      </c>
      <c r="B42" s="53"/>
      <c r="C42" s="53"/>
      <c r="D42" s="53"/>
      <c r="E42" s="53"/>
      <c r="F42" s="53"/>
    </row>
    <row r="43" spans="1:6" x14ac:dyDescent="0.25">
      <c r="A43" s="150" t="s">
        <v>533</v>
      </c>
      <c r="B43" s="87"/>
      <c r="C43" s="87"/>
      <c r="D43" s="87"/>
      <c r="E43" s="87"/>
      <c r="F43" s="87"/>
    </row>
    <row r="44" spans="1:6" x14ac:dyDescent="0.25">
      <c r="A44" s="150" t="s">
        <v>534</v>
      </c>
      <c r="B44" s="87"/>
      <c r="C44" s="87"/>
      <c r="D44" s="87"/>
      <c r="E44" s="87"/>
      <c r="F44" s="87"/>
    </row>
    <row r="45" spans="1:6" x14ac:dyDescent="0.25">
      <c r="A45" s="150" t="s">
        <v>535</v>
      </c>
      <c r="B45" s="87"/>
      <c r="C45" s="87"/>
      <c r="D45" s="87"/>
      <c r="E45" s="87"/>
      <c r="F45" s="87"/>
    </row>
    <row r="46" spans="1:6" x14ac:dyDescent="0.25">
      <c r="A46" s="138"/>
      <c r="B46" s="53"/>
      <c r="C46" s="53"/>
      <c r="D46" s="53"/>
      <c r="E46" s="53"/>
      <c r="F46" s="53"/>
    </row>
    <row r="47" spans="1:6" ht="30" x14ac:dyDescent="0.25">
      <c r="A47" s="149" t="s">
        <v>536</v>
      </c>
      <c r="B47" s="53"/>
      <c r="C47" s="53"/>
      <c r="D47" s="53"/>
      <c r="E47" s="53"/>
      <c r="F47" s="53"/>
    </row>
    <row r="48" spans="1:6" x14ac:dyDescent="0.25">
      <c r="A48" s="150" t="s">
        <v>534</v>
      </c>
      <c r="B48" s="87"/>
      <c r="C48" s="87"/>
      <c r="D48" s="87"/>
      <c r="E48" s="87"/>
      <c r="F48" s="87"/>
    </row>
    <row r="49" spans="1:6" x14ac:dyDescent="0.25">
      <c r="A49" s="150" t="s">
        <v>535</v>
      </c>
      <c r="B49" s="87"/>
      <c r="C49" s="87"/>
      <c r="D49" s="87"/>
      <c r="E49" s="87"/>
      <c r="F49" s="87"/>
    </row>
    <row r="50" spans="1:6" x14ac:dyDescent="0.25">
      <c r="A50" s="138"/>
      <c r="B50" s="53"/>
      <c r="C50" s="53"/>
      <c r="D50" s="53"/>
      <c r="E50" s="53"/>
      <c r="F50" s="53"/>
    </row>
    <row r="51" spans="1:6" x14ac:dyDescent="0.25">
      <c r="A51" s="149" t="s">
        <v>537</v>
      </c>
      <c r="B51" s="53"/>
      <c r="C51" s="53"/>
      <c r="D51" s="53"/>
      <c r="E51" s="53"/>
      <c r="F51" s="53"/>
    </row>
    <row r="52" spans="1:6" x14ac:dyDescent="0.25">
      <c r="A52" s="150" t="s">
        <v>534</v>
      </c>
      <c r="B52" s="87"/>
      <c r="C52" s="87"/>
      <c r="D52" s="87"/>
      <c r="E52" s="87"/>
      <c r="F52" s="87"/>
    </row>
    <row r="53" spans="1:6" x14ac:dyDescent="0.25">
      <c r="A53" s="150" t="s">
        <v>535</v>
      </c>
      <c r="B53" s="87"/>
      <c r="C53" s="87"/>
      <c r="D53" s="87"/>
      <c r="E53" s="87"/>
      <c r="F53" s="87"/>
    </row>
    <row r="54" spans="1:6" x14ac:dyDescent="0.25">
      <c r="A54" s="150" t="s">
        <v>538</v>
      </c>
      <c r="B54" s="87"/>
      <c r="C54" s="87"/>
      <c r="D54" s="87"/>
      <c r="E54" s="87"/>
      <c r="F54" s="87"/>
    </row>
    <row r="55" spans="1:6" x14ac:dyDescent="0.25">
      <c r="A55" s="138"/>
      <c r="B55" s="53"/>
      <c r="C55" s="53"/>
      <c r="D55" s="53"/>
      <c r="E55" s="53"/>
      <c r="F55" s="53"/>
    </row>
    <row r="56" spans="1:6" x14ac:dyDescent="0.25">
      <c r="A56" s="149" t="s">
        <v>539</v>
      </c>
      <c r="B56" s="53"/>
      <c r="C56" s="53"/>
      <c r="D56" s="53"/>
      <c r="E56" s="53"/>
      <c r="F56" s="53"/>
    </row>
    <row r="57" spans="1:6" x14ac:dyDescent="0.25">
      <c r="A57" s="150" t="s">
        <v>534</v>
      </c>
      <c r="B57" s="87"/>
      <c r="C57" s="87"/>
      <c r="D57" s="87"/>
      <c r="E57" s="87"/>
      <c r="F57" s="87"/>
    </row>
    <row r="58" spans="1:6" x14ac:dyDescent="0.25">
      <c r="A58" s="150" t="s">
        <v>535</v>
      </c>
      <c r="B58" s="87"/>
      <c r="C58" s="87"/>
      <c r="D58" s="87"/>
      <c r="E58" s="87"/>
      <c r="F58" s="87"/>
    </row>
    <row r="59" spans="1:6" x14ac:dyDescent="0.25">
      <c r="A59" s="138"/>
      <c r="B59" s="53"/>
      <c r="C59" s="53"/>
      <c r="D59" s="53"/>
      <c r="E59" s="53"/>
      <c r="F59" s="53"/>
    </row>
    <row r="60" spans="1:6" x14ac:dyDescent="0.25">
      <c r="A60" s="149" t="s">
        <v>540</v>
      </c>
      <c r="B60" s="53"/>
      <c r="C60" s="53"/>
      <c r="D60" s="53"/>
      <c r="E60" s="53"/>
      <c r="F60" s="53"/>
    </row>
    <row r="61" spans="1:6" x14ac:dyDescent="0.25">
      <c r="A61" s="150" t="s">
        <v>541</v>
      </c>
      <c r="B61" s="137"/>
      <c r="C61" s="137"/>
      <c r="D61" s="137"/>
      <c r="E61" s="137"/>
      <c r="F61" s="137"/>
    </row>
    <row r="62" spans="1:6" x14ac:dyDescent="0.25">
      <c r="A62" s="150" t="s">
        <v>542</v>
      </c>
      <c r="B62" s="155"/>
      <c r="C62" s="155"/>
      <c r="D62" s="155"/>
      <c r="E62" s="155"/>
      <c r="F62" s="155"/>
    </row>
    <row r="63" spans="1:6" x14ac:dyDescent="0.25">
      <c r="A63" s="138"/>
      <c r="B63" s="137"/>
      <c r="C63" s="137"/>
      <c r="D63" s="137"/>
      <c r="E63" s="137"/>
      <c r="F63" s="137"/>
    </row>
    <row r="64" spans="1:6" x14ac:dyDescent="0.25">
      <c r="A64" s="149" t="s">
        <v>543</v>
      </c>
      <c r="B64" s="137"/>
      <c r="C64" s="137"/>
      <c r="D64" s="137"/>
      <c r="E64" s="137"/>
      <c r="F64" s="137"/>
    </row>
    <row r="65" spans="1:6" x14ac:dyDescent="0.25">
      <c r="A65" s="150" t="s">
        <v>544</v>
      </c>
      <c r="B65" s="137"/>
      <c r="C65" s="137"/>
      <c r="D65" s="137"/>
      <c r="E65" s="137"/>
      <c r="F65" s="137"/>
    </row>
    <row r="66" spans="1:6" x14ac:dyDescent="0.25">
      <c r="A66" s="150" t="s">
        <v>545</v>
      </c>
      <c r="B66" s="138"/>
      <c r="C66" s="53"/>
      <c r="D66" s="138"/>
      <c r="E66" s="138"/>
      <c r="F66" s="138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41" t="s">
        <v>442</v>
      </c>
      <c r="B1" s="241"/>
      <c r="C1" s="241"/>
      <c r="D1" s="241"/>
      <c r="E1" s="241"/>
      <c r="F1" s="241"/>
      <c r="G1" s="241"/>
    </row>
    <row r="2" spans="1:7" x14ac:dyDescent="0.25">
      <c r="A2" s="124" t="str">
        <f>'Formato 1'!A2</f>
        <v>Municipio de Salamanca, Guanajuato</v>
      </c>
      <c r="B2" s="125"/>
      <c r="C2" s="125"/>
      <c r="D2" s="125"/>
      <c r="E2" s="125"/>
      <c r="F2" s="125"/>
      <c r="G2" s="126"/>
    </row>
    <row r="3" spans="1:7" x14ac:dyDescent="0.25">
      <c r="A3" s="127" t="s">
        <v>443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444</v>
      </c>
      <c r="B5" s="128"/>
      <c r="C5" s="128"/>
      <c r="D5" s="128"/>
      <c r="E5" s="128"/>
      <c r="F5" s="128"/>
      <c r="G5" s="129"/>
    </row>
    <row r="6" spans="1:7" x14ac:dyDescent="0.25">
      <c r="A6" s="239" t="s">
        <v>488</v>
      </c>
      <c r="B6" s="36">
        <v>2022</v>
      </c>
      <c r="C6" s="239">
        <f>+B6+1</f>
        <v>2023</v>
      </c>
      <c r="D6" s="239">
        <f>+C6+1</f>
        <v>2024</v>
      </c>
      <c r="E6" s="239">
        <f>+D6+1</f>
        <v>2025</v>
      </c>
      <c r="F6" s="239">
        <f>+E6+1</f>
        <v>2026</v>
      </c>
      <c r="G6" s="239">
        <f>+F6+1</f>
        <v>2027</v>
      </c>
    </row>
    <row r="7" spans="1:7" ht="83.25" customHeight="1" x14ac:dyDescent="0.25">
      <c r="A7" s="240"/>
      <c r="B7" s="70" t="s">
        <v>546</v>
      </c>
      <c r="C7" s="240"/>
      <c r="D7" s="240"/>
      <c r="E7" s="240"/>
      <c r="F7" s="240"/>
      <c r="G7" s="240"/>
    </row>
    <row r="8" spans="1:7" ht="30" x14ac:dyDescent="0.25">
      <c r="A8" s="71" t="s">
        <v>489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547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548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549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553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554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491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292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296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556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2" t="s">
        <v>471</v>
      </c>
      <c r="B1" s="242"/>
      <c r="C1" s="242"/>
      <c r="D1" s="242"/>
      <c r="E1" s="242"/>
      <c r="F1" s="242"/>
      <c r="G1" s="242"/>
    </row>
    <row r="2" spans="1:7" x14ac:dyDescent="0.25">
      <c r="A2" s="124" t="str">
        <f>'Formato 1'!A2</f>
        <v>Municipio de Salamanca, Guanajuato</v>
      </c>
      <c r="B2" s="125"/>
      <c r="C2" s="125"/>
      <c r="D2" s="125"/>
      <c r="E2" s="125"/>
      <c r="F2" s="125"/>
      <c r="G2" s="126"/>
    </row>
    <row r="3" spans="1:7" x14ac:dyDescent="0.25">
      <c r="A3" s="109" t="s">
        <v>472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444</v>
      </c>
      <c r="B5" s="110"/>
      <c r="C5" s="110"/>
      <c r="D5" s="110"/>
      <c r="E5" s="110"/>
      <c r="F5" s="110"/>
      <c r="G5" s="111"/>
    </row>
    <row r="6" spans="1:7" x14ac:dyDescent="0.25">
      <c r="A6" s="243" t="s">
        <v>557</v>
      </c>
      <c r="B6" s="36">
        <v>2022</v>
      </c>
      <c r="C6" s="239">
        <f>+B6+1</f>
        <v>2023</v>
      </c>
      <c r="D6" s="239">
        <f>+C6+1</f>
        <v>2024</v>
      </c>
      <c r="E6" s="239">
        <f>+D6+1</f>
        <v>2025</v>
      </c>
      <c r="F6" s="239">
        <f>+E6+1</f>
        <v>2026</v>
      </c>
      <c r="G6" s="239">
        <f>+F6+1</f>
        <v>2027</v>
      </c>
    </row>
    <row r="7" spans="1:7" ht="57.75" customHeight="1" x14ac:dyDescent="0.25">
      <c r="A7" s="244"/>
      <c r="B7" s="37" t="s">
        <v>546</v>
      </c>
      <c r="C7" s="240"/>
      <c r="D7" s="240"/>
      <c r="E7" s="240"/>
      <c r="F7" s="240"/>
      <c r="G7" s="240"/>
    </row>
    <row r="8" spans="1:7" x14ac:dyDescent="0.25">
      <c r="A8" s="26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558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559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476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558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559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2" t="s">
        <v>486</v>
      </c>
      <c r="B1" s="242"/>
      <c r="C1" s="242"/>
      <c r="D1" s="242"/>
      <c r="E1" s="242"/>
      <c r="F1" s="242"/>
      <c r="G1" s="242"/>
    </row>
    <row r="2" spans="1:7" x14ac:dyDescent="0.25">
      <c r="A2" s="124" t="str">
        <f>'Formato 1'!A2</f>
        <v>Municipio de Salamanca, Guanajuato</v>
      </c>
      <c r="B2" s="125"/>
      <c r="C2" s="125"/>
      <c r="D2" s="125"/>
      <c r="E2" s="125"/>
      <c r="F2" s="125"/>
      <c r="G2" s="126"/>
    </row>
    <row r="3" spans="1:7" x14ac:dyDescent="0.25">
      <c r="A3" s="109" t="s">
        <v>487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46" t="s">
        <v>488</v>
      </c>
      <c r="B5" s="247">
        <v>2017</v>
      </c>
      <c r="C5" s="247">
        <f>+B5+1</f>
        <v>2018</v>
      </c>
      <c r="D5" s="247">
        <f>+C5+1</f>
        <v>2019</v>
      </c>
      <c r="E5" s="247">
        <f>+D5+1</f>
        <v>2020</v>
      </c>
      <c r="F5" s="247">
        <f>+E5+1</f>
        <v>2021</v>
      </c>
      <c r="G5" s="36">
        <f>+F5+1</f>
        <v>2022</v>
      </c>
    </row>
    <row r="6" spans="1:7" ht="32.25" x14ac:dyDescent="0.25">
      <c r="A6" s="223"/>
      <c r="B6" s="248"/>
      <c r="C6" s="248"/>
      <c r="D6" s="248"/>
      <c r="E6" s="248"/>
      <c r="F6" s="248"/>
      <c r="G6" s="37" t="s">
        <v>561</v>
      </c>
    </row>
    <row r="7" spans="1:7" x14ac:dyDescent="0.25">
      <c r="A7" s="62" t="s">
        <v>489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449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565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566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569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491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292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469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572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45" t="s">
        <v>573</v>
      </c>
      <c r="B39" s="245"/>
      <c r="C39" s="245"/>
      <c r="D39" s="245"/>
      <c r="E39" s="245"/>
      <c r="F39" s="245"/>
      <c r="G39" s="245"/>
    </row>
    <row r="40" spans="1:7" x14ac:dyDescent="0.25">
      <c r="A40" s="245" t="s">
        <v>574</v>
      </c>
      <c r="B40" s="245"/>
      <c r="C40" s="245"/>
      <c r="D40" s="245"/>
      <c r="E40" s="245"/>
      <c r="F40" s="245"/>
      <c r="G40" s="24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2" t="s">
        <v>495</v>
      </c>
      <c r="B1" s="242"/>
      <c r="C1" s="242"/>
      <c r="D1" s="242"/>
      <c r="E1" s="242"/>
      <c r="F1" s="242"/>
      <c r="G1" s="242"/>
    </row>
    <row r="2" spans="1:7" x14ac:dyDescent="0.25">
      <c r="A2" s="124" t="str">
        <f>'Formato 1'!A2</f>
        <v>Municipio de Salamanca, Guanajuato</v>
      </c>
      <c r="B2" s="125"/>
      <c r="C2" s="125"/>
      <c r="D2" s="125"/>
      <c r="E2" s="125"/>
      <c r="F2" s="125"/>
      <c r="G2" s="126"/>
    </row>
    <row r="3" spans="1:7" x14ac:dyDescent="0.25">
      <c r="A3" s="109" t="s">
        <v>496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49" t="s">
        <v>557</v>
      </c>
      <c r="B5" s="247">
        <v>2017</v>
      </c>
      <c r="C5" s="247">
        <f>+B5+1</f>
        <v>2018</v>
      </c>
      <c r="D5" s="247">
        <f>+C5+1</f>
        <v>2019</v>
      </c>
      <c r="E5" s="247">
        <f>+D5+1</f>
        <v>2020</v>
      </c>
      <c r="F5" s="247">
        <f>+E5+1</f>
        <v>2021</v>
      </c>
      <c r="G5" s="36">
        <v>2022</v>
      </c>
    </row>
    <row r="6" spans="1:7" ht="48.75" customHeight="1" x14ac:dyDescent="0.25">
      <c r="A6" s="250"/>
      <c r="B6" s="248"/>
      <c r="C6" s="248"/>
      <c r="D6" s="248"/>
      <c r="E6" s="248"/>
      <c r="F6" s="248"/>
      <c r="G6" s="37" t="s">
        <v>575</v>
      </c>
    </row>
    <row r="7" spans="1:7" x14ac:dyDescent="0.25">
      <c r="A7" s="26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558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559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558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559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576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45" t="s">
        <v>573</v>
      </c>
      <c r="B32" s="245"/>
      <c r="C32" s="245"/>
      <c r="D32" s="245"/>
      <c r="E32" s="245"/>
      <c r="F32" s="245"/>
      <c r="G32" s="245"/>
    </row>
    <row r="33" spans="1:7" x14ac:dyDescent="0.25">
      <c r="A33" s="245" t="s">
        <v>574</v>
      </c>
      <c r="B33" s="245"/>
      <c r="C33" s="245"/>
      <c r="D33" s="245"/>
      <c r="E33" s="245"/>
      <c r="F33" s="245"/>
      <c r="G33" s="24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51" t="s">
        <v>499</v>
      </c>
      <c r="B1" s="251"/>
      <c r="C1" s="251"/>
      <c r="D1" s="251"/>
      <c r="E1" s="251"/>
      <c r="F1" s="251"/>
    </row>
    <row r="2" spans="1:6" ht="20.100000000000001" customHeight="1" x14ac:dyDescent="0.25">
      <c r="A2" s="106" t="str">
        <f>'Formato 1'!A2</f>
        <v>Municipio de Salamanca, Guanajuato</v>
      </c>
      <c r="B2" s="130"/>
      <c r="C2" s="130"/>
      <c r="D2" s="130"/>
      <c r="E2" s="130"/>
      <c r="F2" s="131"/>
    </row>
    <row r="3" spans="1:6" ht="29.25" customHeight="1" x14ac:dyDescent="0.25">
      <c r="A3" s="132" t="s">
        <v>500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501</v>
      </c>
      <c r="C4" s="117" t="s">
        <v>502</v>
      </c>
      <c r="D4" s="117" t="s">
        <v>503</v>
      </c>
      <c r="E4" s="117" t="s">
        <v>504</v>
      </c>
      <c r="F4" s="117" t="s">
        <v>505</v>
      </c>
    </row>
    <row r="5" spans="1:6" ht="12.75" customHeight="1" x14ac:dyDescent="0.25">
      <c r="A5" s="18" t="s">
        <v>506</v>
      </c>
      <c r="B5" s="53"/>
      <c r="C5" s="53"/>
      <c r="D5" s="53"/>
      <c r="E5" s="53"/>
      <c r="F5" s="53"/>
    </row>
    <row r="6" spans="1:6" ht="30" x14ac:dyDescent="0.25">
      <c r="A6" s="59" t="s">
        <v>507</v>
      </c>
      <c r="B6" s="60"/>
      <c r="C6" s="60"/>
      <c r="D6" s="60"/>
      <c r="E6" s="60"/>
      <c r="F6" s="60"/>
    </row>
    <row r="7" spans="1:6" ht="15" x14ac:dyDescent="0.25">
      <c r="A7" s="59" t="s">
        <v>508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509</v>
      </c>
      <c r="B9" s="45"/>
      <c r="C9" s="45"/>
      <c r="D9" s="45"/>
      <c r="E9" s="45"/>
      <c r="F9" s="45"/>
    </row>
    <row r="10" spans="1:6" ht="15" x14ac:dyDescent="0.25">
      <c r="A10" s="59" t="s">
        <v>510</v>
      </c>
      <c r="B10" s="60"/>
      <c r="C10" s="60"/>
      <c r="D10" s="60"/>
      <c r="E10" s="60"/>
      <c r="F10" s="60"/>
    </row>
    <row r="11" spans="1:6" ht="15" x14ac:dyDescent="0.25">
      <c r="A11" s="79" t="s">
        <v>511</v>
      </c>
      <c r="B11" s="60"/>
      <c r="C11" s="60"/>
      <c r="D11" s="60"/>
      <c r="E11" s="60"/>
      <c r="F11" s="60"/>
    </row>
    <row r="12" spans="1:6" ht="15" x14ac:dyDescent="0.25">
      <c r="A12" s="79" t="s">
        <v>512</v>
      </c>
      <c r="B12" s="60"/>
      <c r="C12" s="60"/>
      <c r="D12" s="60"/>
      <c r="E12" s="60"/>
      <c r="F12" s="60"/>
    </row>
    <row r="13" spans="1:6" ht="15" x14ac:dyDescent="0.25">
      <c r="A13" s="79" t="s">
        <v>513</v>
      </c>
      <c r="B13" s="60"/>
      <c r="C13" s="60"/>
      <c r="D13" s="60"/>
      <c r="E13" s="60"/>
      <c r="F13" s="60"/>
    </row>
    <row r="14" spans="1:6" ht="15" x14ac:dyDescent="0.25">
      <c r="A14" s="59" t="s">
        <v>514</v>
      </c>
      <c r="B14" s="60"/>
      <c r="C14" s="60"/>
      <c r="D14" s="60"/>
      <c r="E14" s="60"/>
      <c r="F14" s="60"/>
    </row>
    <row r="15" spans="1:6" ht="15" x14ac:dyDescent="0.25">
      <c r="A15" s="79" t="s">
        <v>511</v>
      </c>
      <c r="B15" s="60"/>
      <c r="C15" s="60"/>
      <c r="D15" s="60"/>
      <c r="E15" s="60"/>
      <c r="F15" s="60"/>
    </row>
    <row r="16" spans="1:6" ht="15" x14ac:dyDescent="0.25">
      <c r="A16" s="79" t="s">
        <v>512</v>
      </c>
      <c r="B16" s="60"/>
      <c r="C16" s="60"/>
      <c r="D16" s="60"/>
      <c r="E16" s="60"/>
      <c r="F16" s="60"/>
    </row>
    <row r="17" spans="1:6" ht="15" x14ac:dyDescent="0.25">
      <c r="A17" s="79" t="s">
        <v>513</v>
      </c>
      <c r="B17" s="60"/>
      <c r="C17" s="60"/>
      <c r="D17" s="60"/>
      <c r="E17" s="60"/>
      <c r="F17" s="60"/>
    </row>
    <row r="18" spans="1:6" ht="15" x14ac:dyDescent="0.25">
      <c r="A18" s="59" t="s">
        <v>515</v>
      </c>
      <c r="B18" s="118"/>
      <c r="C18" s="60"/>
      <c r="D18" s="60"/>
      <c r="E18" s="60"/>
      <c r="F18" s="60"/>
    </row>
    <row r="19" spans="1:6" ht="15" x14ac:dyDescent="0.25">
      <c r="A19" s="59" t="s">
        <v>516</v>
      </c>
      <c r="B19" s="60"/>
      <c r="C19" s="60"/>
      <c r="D19" s="60"/>
      <c r="E19" s="60"/>
      <c r="F19" s="60"/>
    </row>
    <row r="20" spans="1:6" ht="30" x14ac:dyDescent="0.25">
      <c r="A20" s="59" t="s">
        <v>517</v>
      </c>
      <c r="B20" s="119"/>
      <c r="C20" s="119"/>
      <c r="D20" s="119"/>
      <c r="E20" s="119"/>
      <c r="F20" s="119"/>
    </row>
    <row r="21" spans="1:6" ht="30" x14ac:dyDescent="0.25">
      <c r="A21" s="59" t="s">
        <v>518</v>
      </c>
      <c r="B21" s="119"/>
      <c r="C21" s="119"/>
      <c r="D21" s="119"/>
      <c r="E21" s="119"/>
      <c r="F21" s="119"/>
    </row>
    <row r="22" spans="1:6" ht="30" x14ac:dyDescent="0.25">
      <c r="A22" s="59" t="s">
        <v>519</v>
      </c>
      <c r="B22" s="119"/>
      <c r="C22" s="119"/>
      <c r="D22" s="119"/>
      <c r="E22" s="119"/>
      <c r="F22" s="119"/>
    </row>
    <row r="23" spans="1:6" ht="15" x14ac:dyDescent="0.25">
      <c r="A23" s="59" t="s">
        <v>520</v>
      </c>
      <c r="B23" s="119"/>
      <c r="C23" s="119"/>
      <c r="D23" s="119"/>
      <c r="E23" s="119"/>
      <c r="F23" s="119"/>
    </row>
    <row r="24" spans="1:6" ht="15" x14ac:dyDescent="0.25">
      <c r="A24" s="59" t="s">
        <v>521</v>
      </c>
      <c r="B24" s="120"/>
      <c r="C24" s="60"/>
      <c r="D24" s="60"/>
      <c r="E24" s="60"/>
      <c r="F24" s="60"/>
    </row>
    <row r="25" spans="1:6" ht="15" x14ac:dyDescent="0.25">
      <c r="A25" s="59" t="s">
        <v>522</v>
      </c>
      <c r="B25" s="120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523</v>
      </c>
      <c r="B27" s="45"/>
      <c r="C27" s="45"/>
      <c r="D27" s="45"/>
      <c r="E27" s="45"/>
      <c r="F27" s="45"/>
    </row>
    <row r="28" spans="1:6" ht="15" x14ac:dyDescent="0.25">
      <c r="A28" s="59" t="s">
        <v>524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525</v>
      </c>
      <c r="B30" s="45"/>
      <c r="C30" s="45"/>
      <c r="D30" s="45"/>
      <c r="E30" s="45"/>
      <c r="F30" s="45"/>
    </row>
    <row r="31" spans="1:6" ht="15" x14ac:dyDescent="0.25">
      <c r="A31" s="59" t="s">
        <v>510</v>
      </c>
      <c r="B31" s="60"/>
      <c r="C31" s="60"/>
      <c r="D31" s="60"/>
      <c r="E31" s="60"/>
      <c r="F31" s="60"/>
    </row>
    <row r="32" spans="1:6" ht="15" x14ac:dyDescent="0.25">
      <c r="A32" s="59" t="s">
        <v>514</v>
      </c>
      <c r="B32" s="60"/>
      <c r="C32" s="60"/>
      <c r="D32" s="60"/>
      <c r="E32" s="60"/>
      <c r="F32" s="60"/>
    </row>
    <row r="33" spans="1:6" ht="15" x14ac:dyDescent="0.25">
      <c r="A33" s="59" t="s">
        <v>526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527</v>
      </c>
      <c r="B35" s="45"/>
      <c r="C35" s="45"/>
      <c r="D35" s="45"/>
      <c r="E35" s="45"/>
      <c r="F35" s="45"/>
    </row>
    <row r="36" spans="1:6" ht="15" x14ac:dyDescent="0.25">
      <c r="A36" s="59" t="s">
        <v>528</v>
      </c>
      <c r="B36" s="60"/>
      <c r="C36" s="60"/>
      <c r="D36" s="60"/>
      <c r="E36" s="60"/>
      <c r="F36" s="60"/>
    </row>
    <row r="37" spans="1:6" ht="15" x14ac:dyDescent="0.25">
      <c r="A37" s="59" t="s">
        <v>529</v>
      </c>
      <c r="B37" s="60"/>
      <c r="C37" s="60"/>
      <c r="D37" s="60"/>
      <c r="E37" s="60"/>
      <c r="F37" s="60"/>
    </row>
    <row r="38" spans="1:6" ht="15" x14ac:dyDescent="0.25">
      <c r="A38" s="59" t="s">
        <v>530</v>
      </c>
      <c r="B38" s="120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531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532</v>
      </c>
      <c r="B42" s="45"/>
      <c r="C42" s="45"/>
      <c r="D42" s="45"/>
      <c r="E42" s="45"/>
      <c r="F42" s="45"/>
    </row>
    <row r="43" spans="1:6" ht="15" x14ac:dyDescent="0.25">
      <c r="A43" s="59" t="s">
        <v>533</v>
      </c>
      <c r="B43" s="60"/>
      <c r="C43" s="60"/>
      <c r="D43" s="60"/>
      <c r="E43" s="60"/>
      <c r="F43" s="60"/>
    </row>
    <row r="44" spans="1:6" ht="15" x14ac:dyDescent="0.25">
      <c r="A44" s="59" t="s">
        <v>534</v>
      </c>
      <c r="B44" s="60"/>
      <c r="C44" s="60"/>
      <c r="D44" s="60"/>
      <c r="E44" s="60"/>
      <c r="F44" s="60"/>
    </row>
    <row r="45" spans="1:6" ht="15" x14ac:dyDescent="0.25">
      <c r="A45" s="59" t="s">
        <v>535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536</v>
      </c>
      <c r="B47" s="45"/>
      <c r="C47" s="45"/>
      <c r="D47" s="45"/>
      <c r="E47" s="45"/>
      <c r="F47" s="45"/>
    </row>
    <row r="48" spans="1:6" ht="15" x14ac:dyDescent="0.25">
      <c r="A48" s="59" t="s">
        <v>534</v>
      </c>
      <c r="B48" s="119"/>
      <c r="C48" s="119"/>
      <c r="D48" s="119"/>
      <c r="E48" s="119"/>
      <c r="F48" s="119"/>
    </row>
    <row r="49" spans="1:6" ht="15" x14ac:dyDescent="0.25">
      <c r="A49" s="59" t="s">
        <v>535</v>
      </c>
      <c r="B49" s="119"/>
      <c r="C49" s="119"/>
      <c r="D49" s="119"/>
      <c r="E49" s="119"/>
      <c r="F49" s="119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537</v>
      </c>
      <c r="B51" s="45"/>
      <c r="C51" s="45"/>
      <c r="D51" s="45"/>
      <c r="E51" s="45"/>
      <c r="F51" s="45"/>
    </row>
    <row r="52" spans="1:6" ht="15" x14ac:dyDescent="0.25">
      <c r="A52" s="59" t="s">
        <v>534</v>
      </c>
      <c r="B52" s="60"/>
      <c r="C52" s="60"/>
      <c r="D52" s="60"/>
      <c r="E52" s="60"/>
      <c r="F52" s="60"/>
    </row>
    <row r="53" spans="1:6" ht="15" x14ac:dyDescent="0.25">
      <c r="A53" s="59" t="s">
        <v>535</v>
      </c>
      <c r="B53" s="60"/>
      <c r="C53" s="60"/>
      <c r="D53" s="60"/>
      <c r="E53" s="60"/>
      <c r="F53" s="60"/>
    </row>
    <row r="54" spans="1:6" ht="15" x14ac:dyDescent="0.25">
      <c r="A54" s="59" t="s">
        <v>538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539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534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535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540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541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542</v>
      </c>
      <c r="B62" s="120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543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544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545</v>
      </c>
      <c r="B66" s="60"/>
      <c r="C66" s="60"/>
      <c r="D66" s="60"/>
      <c r="E66" s="60"/>
      <c r="F66" s="60"/>
    </row>
    <row r="67" spans="1:6" ht="20.100000000000001" customHeight="1" x14ac:dyDescent="0.25">
      <c r="A67" s="116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3"/>
  <sheetViews>
    <sheetView showGridLines="0" zoomScale="75" zoomScaleNormal="75" workbookViewId="0">
      <selection activeCell="L23" sqref="L23"/>
    </sheetView>
  </sheetViews>
  <sheetFormatPr baseColWidth="10" defaultColWidth="11" defaultRowHeight="15" x14ac:dyDescent="0.25"/>
  <cols>
    <col min="1" max="1" width="56.140625" customWidth="1"/>
    <col min="2" max="2" width="16.42578125" customWidth="1"/>
    <col min="3" max="3" width="15" customWidth="1"/>
    <col min="4" max="4" width="15.140625" customWidth="1"/>
    <col min="5" max="5" width="16.42578125" customWidth="1"/>
    <col min="6" max="6" width="16.140625" customWidth="1"/>
    <col min="7" max="7" width="14.42578125" customWidth="1"/>
    <col min="8" max="8" width="19" customWidth="1"/>
  </cols>
  <sheetData>
    <row r="1" spans="1:8" ht="40.9" customHeight="1" x14ac:dyDescent="0.25">
      <c r="A1" s="215" t="s">
        <v>124</v>
      </c>
      <c r="B1" s="216"/>
      <c r="C1" s="216"/>
      <c r="D1" s="216"/>
      <c r="E1" s="216"/>
      <c r="F1" s="216"/>
      <c r="G1" s="216"/>
      <c r="H1" s="217"/>
    </row>
    <row r="2" spans="1:8" x14ac:dyDescent="0.25">
      <c r="A2" s="106" t="str">
        <f>'Formato 1'!A2</f>
        <v>Municipio de Salamanca, Guanajuato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57.7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-57884513.32</v>
      </c>
      <c r="C8" s="4">
        <f t="shared" si="0"/>
        <v>0</v>
      </c>
      <c r="D8" s="4">
        <f t="shared" si="0"/>
        <v>6750233.7999999998</v>
      </c>
      <c r="E8" s="4">
        <f t="shared" si="0"/>
        <v>0</v>
      </c>
      <c r="F8" s="4">
        <f t="shared" si="0"/>
        <v>-64634747.119999997</v>
      </c>
      <c r="G8" s="4">
        <f t="shared" si="0"/>
        <v>4146891.98</v>
      </c>
      <c r="H8" s="4">
        <f t="shared" si="0"/>
        <v>0</v>
      </c>
    </row>
    <row r="9" spans="1:8" ht="15.75" customHeight="1" x14ac:dyDescent="0.25">
      <c r="A9" s="100" t="s">
        <v>135</v>
      </c>
      <c r="B9" s="47">
        <f t="shared" ref="B9:H9" si="1">SUM(B10:B12)</f>
        <v>-904098.49</v>
      </c>
      <c r="C9" s="47">
        <f t="shared" si="1"/>
        <v>0</v>
      </c>
      <c r="D9" s="47">
        <f t="shared" si="1"/>
        <v>6750233.7999999998</v>
      </c>
      <c r="E9" s="47">
        <f t="shared" si="1"/>
        <v>0</v>
      </c>
      <c r="F9" s="47">
        <f t="shared" si="1"/>
        <v>-7654332.29</v>
      </c>
      <c r="G9" s="47">
        <f t="shared" si="1"/>
        <v>4146891.98</v>
      </c>
      <c r="H9" s="47">
        <f t="shared" si="1"/>
        <v>0</v>
      </c>
    </row>
    <row r="10" spans="1:8" ht="17.25" customHeight="1" x14ac:dyDescent="0.25">
      <c r="A10" s="101" t="s">
        <v>136</v>
      </c>
      <c r="B10" s="172">
        <v>-904098.49</v>
      </c>
      <c r="C10" s="172">
        <v>0</v>
      </c>
      <c r="D10" s="172">
        <v>6750233.7999999998</v>
      </c>
      <c r="E10" s="102">
        <v>0</v>
      </c>
      <c r="F10" s="102">
        <f>B10+C10-D10+E10</f>
        <v>-7654332.29</v>
      </c>
      <c r="G10" s="172">
        <v>4146891.98</v>
      </c>
      <c r="H10" s="102">
        <v>0</v>
      </c>
    </row>
    <row r="11" spans="1:8" x14ac:dyDescent="0.25">
      <c r="A11" s="101" t="s">
        <v>137</v>
      </c>
      <c r="B11" s="172">
        <v>0</v>
      </c>
      <c r="C11" s="171">
        <v>0</v>
      </c>
      <c r="D11" s="172">
        <v>0</v>
      </c>
      <c r="E11" s="102">
        <v>0</v>
      </c>
      <c r="F11" s="102">
        <v>0</v>
      </c>
      <c r="G11" s="47">
        <v>0</v>
      </c>
      <c r="H11" s="47">
        <v>0</v>
      </c>
    </row>
    <row r="12" spans="1:8" ht="16.5" customHeight="1" x14ac:dyDescent="0.25">
      <c r="A12" s="101" t="s">
        <v>138</v>
      </c>
      <c r="B12" s="172">
        <v>0</v>
      </c>
      <c r="C12" s="171">
        <v>0</v>
      </c>
      <c r="D12" s="172">
        <v>0</v>
      </c>
      <c r="E12" s="102">
        <v>0</v>
      </c>
      <c r="F12" s="102">
        <v>0</v>
      </c>
      <c r="G12" s="47">
        <v>0</v>
      </c>
      <c r="H12" s="47">
        <v>0</v>
      </c>
    </row>
    <row r="13" spans="1:8" x14ac:dyDescent="0.25">
      <c r="A13" s="100" t="s">
        <v>139</v>
      </c>
      <c r="B13" s="47">
        <f t="shared" ref="B13:H13" si="2">SUM(B14:B16)</f>
        <v>-56980414.829999998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-56980414.829999998</v>
      </c>
      <c r="G13" s="47">
        <f t="shared" si="2"/>
        <v>0</v>
      </c>
      <c r="H13" s="47">
        <f t="shared" si="2"/>
        <v>0</v>
      </c>
    </row>
    <row r="14" spans="1:8" x14ac:dyDescent="0.25">
      <c r="A14" s="101" t="s">
        <v>140</v>
      </c>
      <c r="B14" s="172">
        <v>-56980414.829999998</v>
      </c>
      <c r="C14" s="172">
        <v>0</v>
      </c>
      <c r="D14" s="172">
        <v>0</v>
      </c>
      <c r="E14" s="102">
        <v>0</v>
      </c>
      <c r="F14" s="102">
        <f>B14+C14-D14+E14</f>
        <v>-56980414.829999998</v>
      </c>
      <c r="G14" s="47">
        <v>0</v>
      </c>
      <c r="H14" s="47">
        <v>0</v>
      </c>
    </row>
    <row r="15" spans="1:8" ht="15" customHeight="1" x14ac:dyDescent="0.25">
      <c r="A15" s="101" t="s">
        <v>141</v>
      </c>
      <c r="B15" s="172">
        <v>0</v>
      </c>
      <c r="C15" s="172">
        <v>0</v>
      </c>
      <c r="D15" s="172">
        <v>0</v>
      </c>
      <c r="E15" s="102">
        <v>0</v>
      </c>
      <c r="F15" s="102">
        <v>0</v>
      </c>
      <c r="G15" s="47">
        <v>0</v>
      </c>
      <c r="H15" s="47">
        <v>0</v>
      </c>
    </row>
    <row r="16" spans="1:8" x14ac:dyDescent="0.25">
      <c r="A16" s="101" t="s">
        <v>142</v>
      </c>
      <c r="B16" s="172">
        <v>0</v>
      </c>
      <c r="C16" s="172">
        <v>0</v>
      </c>
      <c r="D16" s="172">
        <v>0</v>
      </c>
      <c r="E16" s="102">
        <v>0</v>
      </c>
      <c r="F16" s="102">
        <v>0</v>
      </c>
      <c r="G16" s="47">
        <v>0</v>
      </c>
      <c r="H16" s="47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57">
        <v>81241536.969999999</v>
      </c>
      <c r="C18" s="104"/>
      <c r="D18" s="104"/>
      <c r="E18" s="104"/>
      <c r="F18" s="157">
        <v>60430098.729999997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23357023.649999999</v>
      </c>
      <c r="C20" s="4">
        <f t="shared" si="3"/>
        <v>0</v>
      </c>
      <c r="D20" s="4">
        <f t="shared" si="3"/>
        <v>6750233.7999999998</v>
      </c>
      <c r="E20" s="4">
        <f t="shared" si="3"/>
        <v>0</v>
      </c>
      <c r="F20" s="4">
        <f t="shared" si="3"/>
        <v>-4204648.3900000006</v>
      </c>
      <c r="G20" s="4">
        <f t="shared" si="3"/>
        <v>4146891.98</v>
      </c>
      <c r="H20" s="4">
        <f t="shared" si="3"/>
        <v>0</v>
      </c>
    </row>
    <row r="21" spans="1:8" ht="16.5" customHeight="1" x14ac:dyDescent="0.25">
      <c r="A21" s="103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5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5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5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5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ht="14.45" customHeight="1" x14ac:dyDescent="0.25">
      <c r="A32" s="218" t="s">
        <v>154</v>
      </c>
      <c r="B32" s="218"/>
      <c r="C32" s="218"/>
      <c r="D32" s="218"/>
      <c r="E32" s="218"/>
      <c r="F32" s="218"/>
      <c r="G32" s="218"/>
      <c r="H32" s="218"/>
    </row>
    <row r="33" spans="1:8" ht="14.45" customHeight="1" x14ac:dyDescent="0.25">
      <c r="A33" s="218"/>
      <c r="B33" s="218"/>
      <c r="C33" s="218"/>
      <c r="D33" s="218"/>
      <c r="E33" s="218"/>
      <c r="F33" s="218"/>
      <c r="G33" s="218"/>
      <c r="H33" s="218"/>
    </row>
    <row r="34" spans="1:8" ht="14.45" customHeight="1" x14ac:dyDescent="0.25">
      <c r="A34" s="218"/>
      <c r="B34" s="218"/>
      <c r="C34" s="218"/>
      <c r="D34" s="218"/>
      <c r="E34" s="218"/>
      <c r="F34" s="218"/>
      <c r="G34" s="218"/>
      <c r="H34" s="218"/>
    </row>
    <row r="35" spans="1:8" ht="14.45" customHeight="1" x14ac:dyDescent="0.25">
      <c r="A35" s="218"/>
      <c r="B35" s="218"/>
      <c r="C35" s="218"/>
      <c r="D35" s="218"/>
      <c r="E35" s="218"/>
      <c r="F35" s="218"/>
      <c r="G35" s="218"/>
      <c r="H35" s="218"/>
    </row>
    <row r="36" spans="1:8" ht="14.45" customHeight="1" x14ac:dyDescent="0.25">
      <c r="A36" s="218"/>
      <c r="B36" s="218"/>
      <c r="C36" s="218"/>
      <c r="D36" s="218"/>
      <c r="E36" s="218"/>
      <c r="F36" s="218"/>
      <c r="G36" s="218"/>
      <c r="H36" s="218"/>
    </row>
    <row r="37" spans="1:8" ht="45" x14ac:dyDescent="0.25">
      <c r="A37" s="5" t="s">
        <v>155</v>
      </c>
      <c r="B37" s="5" t="s">
        <v>156</v>
      </c>
      <c r="C37" s="5" t="s">
        <v>157</v>
      </c>
      <c r="D37" s="5" t="s">
        <v>158</v>
      </c>
      <c r="E37" s="5" t="s">
        <v>159</v>
      </c>
      <c r="F37" s="7" t="s">
        <v>160</v>
      </c>
    </row>
    <row r="38" spans="1:8" x14ac:dyDescent="0.25">
      <c r="A38" s="45"/>
      <c r="B38" s="53"/>
      <c r="C38" s="53"/>
      <c r="D38" s="53"/>
      <c r="E38" s="53"/>
      <c r="F38" s="53"/>
    </row>
    <row r="39" spans="1:8" x14ac:dyDescent="0.25">
      <c r="A39" s="8" t="s">
        <v>161</v>
      </c>
      <c r="B39" s="4">
        <f>SUM(B40:B42)</f>
        <v>0</v>
      </c>
      <c r="C39" s="4">
        <f t="shared" ref="C39:F39" si="6">SUM(C40:C42)</f>
        <v>0</v>
      </c>
      <c r="D39" s="4">
        <f t="shared" si="6"/>
        <v>0</v>
      </c>
      <c r="E39" s="4">
        <f t="shared" si="6"/>
        <v>0</v>
      </c>
      <c r="F39" s="4">
        <f t="shared" si="6"/>
        <v>0</v>
      </c>
    </row>
    <row r="40" spans="1:8" x14ac:dyDescent="0.25">
      <c r="A40" s="105" t="s">
        <v>162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69"/>
    </row>
    <row r="41" spans="1:8" x14ac:dyDescent="0.25">
      <c r="A41" s="105" t="s">
        <v>163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69"/>
    </row>
    <row r="42" spans="1:8" x14ac:dyDescent="0.25">
      <c r="A42" s="105" t="s">
        <v>164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1" t="s">
        <v>153</v>
      </c>
      <c r="B43" s="54"/>
      <c r="C43" s="54"/>
      <c r="D43" s="54"/>
      <c r="E43" s="54"/>
      <c r="F43" s="54"/>
    </row>
  </sheetData>
  <mergeCells count="2">
    <mergeCell ref="A1:H1"/>
    <mergeCell ref="A32:H36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scale="80" orientation="landscape" r:id="rId1"/>
  <ignoredErrors>
    <ignoredError sqref="B8:H9 B39:F42 B13:H13 E11:H12 B17:H17 E14 E15 G15:H15 E10 H10 B19:H31 C18:E18 G18:H18 G14:H14 E16:H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O8" sqref="O8"/>
    </sheetView>
  </sheetViews>
  <sheetFormatPr baseColWidth="10" defaultColWidth="11" defaultRowHeight="15" x14ac:dyDescent="0.25"/>
  <cols>
    <col min="1" max="1" width="58.5703125" customWidth="1"/>
    <col min="2" max="2" width="15.42578125" customWidth="1"/>
    <col min="3" max="3" width="17.140625" customWidth="1"/>
    <col min="4" max="4" width="13.7109375" customWidth="1"/>
    <col min="5" max="5" width="14.28515625" customWidth="1"/>
    <col min="6" max="6" width="10" customWidth="1"/>
    <col min="7" max="7" width="13.28515625" customWidth="1"/>
    <col min="8" max="8" width="18.42578125" customWidth="1"/>
    <col min="9" max="9" width="15.5703125" customWidth="1"/>
    <col min="10" max="10" width="16.42578125" customWidth="1"/>
    <col min="11" max="11" width="12.140625" customWidth="1"/>
    <col min="12" max="12" width="4.28515625" customWidth="1"/>
  </cols>
  <sheetData>
    <row r="1" spans="1:11" ht="40.9" customHeight="1" x14ac:dyDescent="0.25">
      <c r="A1" s="215" t="s">
        <v>165</v>
      </c>
      <c r="B1" s="216"/>
      <c r="C1" s="216"/>
      <c r="D1" s="216"/>
      <c r="E1" s="216"/>
      <c r="F1" s="216"/>
      <c r="G1" s="216"/>
      <c r="H1" s="216"/>
      <c r="I1" s="216"/>
      <c r="J1" s="216"/>
      <c r="K1" s="217"/>
    </row>
    <row r="2" spans="1:11" x14ac:dyDescent="0.25">
      <c r="A2" s="106" t="str">
        <f>'Formato 1'!A2</f>
        <v>Municipio de Salamanca, Guanajuato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606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120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609</v>
      </c>
      <c r="J6" s="1" t="s">
        <v>610</v>
      </c>
      <c r="K6" s="1" t="s">
        <v>611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175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176</v>
      </c>
      <c r="B9" s="97"/>
      <c r="C9" s="97"/>
      <c r="D9" s="97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96" t="s">
        <v>177</v>
      </c>
      <c r="B10" s="97"/>
      <c r="C10" s="97"/>
      <c r="D10" s="97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96" t="s">
        <v>178</v>
      </c>
      <c r="B11" s="97"/>
      <c r="C11" s="97"/>
      <c r="D11" s="97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96" t="s">
        <v>179</v>
      </c>
      <c r="B12" s="97"/>
      <c r="C12" s="97"/>
      <c r="D12" s="97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6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180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181</v>
      </c>
      <c r="B15" s="97"/>
      <c r="C15" s="97"/>
      <c r="D15" s="97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96" t="s">
        <v>182</v>
      </c>
      <c r="B16" s="97"/>
      <c r="C16" s="97"/>
      <c r="D16" s="97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96" t="s">
        <v>183</v>
      </c>
      <c r="B17" s="97"/>
      <c r="C17" s="97"/>
      <c r="D17" s="97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96" t="s">
        <v>184</v>
      </c>
      <c r="B18" s="97"/>
      <c r="C18" s="97"/>
      <c r="D18" s="97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6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185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scale="65" orientation="landscape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5"/>
  <sheetViews>
    <sheetView showGridLines="0" zoomScale="75" zoomScaleNormal="75" workbookViewId="0">
      <selection activeCell="I6" sqref="I6"/>
    </sheetView>
  </sheetViews>
  <sheetFormatPr baseColWidth="10" defaultColWidth="11" defaultRowHeight="15" x14ac:dyDescent="0.25"/>
  <cols>
    <col min="1" max="1" width="93.28515625" customWidth="1"/>
    <col min="2" max="2" width="17.85546875" customWidth="1"/>
    <col min="3" max="3" width="17.42578125" customWidth="1"/>
    <col min="4" max="4" width="18.140625" customWidth="1"/>
    <col min="5" max="5" width="0.5703125" hidden="1" customWidth="1"/>
  </cols>
  <sheetData>
    <row r="1" spans="1:4" ht="40.9" customHeight="1" x14ac:dyDescent="0.25">
      <c r="A1" s="215" t="s">
        <v>186</v>
      </c>
      <c r="B1" s="216"/>
      <c r="C1" s="216"/>
      <c r="D1" s="217"/>
    </row>
    <row r="2" spans="1:4" x14ac:dyDescent="0.25">
      <c r="A2" s="106" t="str">
        <f>'Formato 1'!A2</f>
        <v>Municipio de Salamanca, Guanajuato</v>
      </c>
      <c r="B2" s="107"/>
      <c r="C2" s="107"/>
      <c r="D2" s="108"/>
    </row>
    <row r="3" spans="1:4" x14ac:dyDescent="0.25">
      <c r="A3" s="109" t="s">
        <v>187</v>
      </c>
      <c r="B3" s="110"/>
      <c r="C3" s="110"/>
      <c r="D3" s="111"/>
    </row>
    <row r="4" spans="1:4" x14ac:dyDescent="0.25">
      <c r="A4" s="109" t="str">
        <f>'Formato 3'!A4</f>
        <v>Del 1 de Enero al 30 de Septiembre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4">
        <f>SUM(B9:B11)</f>
        <v>1101718831.4100001</v>
      </c>
      <c r="C8" s="14">
        <f>SUM(C9:C11)</f>
        <v>894804546.11000001</v>
      </c>
      <c r="D8" s="14">
        <f>SUM(D9:D11)</f>
        <v>860424273.31000006</v>
      </c>
    </row>
    <row r="9" spans="1:4" x14ac:dyDescent="0.25">
      <c r="A9" s="58" t="s">
        <v>192</v>
      </c>
      <c r="B9" s="173">
        <v>765445550.69000006</v>
      </c>
      <c r="C9" s="173">
        <v>626936706.54999995</v>
      </c>
      <c r="D9" s="173">
        <v>592556433.75</v>
      </c>
    </row>
    <row r="10" spans="1:4" x14ac:dyDescent="0.25">
      <c r="A10" s="58" t="s">
        <v>193</v>
      </c>
      <c r="B10" s="173">
        <v>344723280.72000003</v>
      </c>
      <c r="C10" s="173">
        <v>274618073.36000001</v>
      </c>
      <c r="D10" s="173">
        <v>274618073.36000001</v>
      </c>
    </row>
    <row r="11" spans="1:4" x14ac:dyDescent="0.25">
      <c r="A11" s="58" t="s">
        <v>194</v>
      </c>
      <c r="B11" s="90">
        <f>B44</f>
        <v>-8450000</v>
      </c>
      <c r="C11" s="90">
        <f>C44</f>
        <v>-6750233.7999999998</v>
      </c>
      <c r="D11" s="90">
        <f>D44</f>
        <v>-6750233.7999999998</v>
      </c>
    </row>
    <row r="12" spans="1:4" x14ac:dyDescent="0.25">
      <c r="A12" s="46"/>
      <c r="B12" s="87"/>
      <c r="C12" s="87"/>
      <c r="D12" s="87"/>
    </row>
    <row r="13" spans="1:4" x14ac:dyDescent="0.25">
      <c r="A13" s="3" t="s">
        <v>195</v>
      </c>
      <c r="B13" s="14">
        <f>B14+B15</f>
        <v>1101718831.4100001</v>
      </c>
      <c r="C13" s="14">
        <f>C14+C15</f>
        <v>695601395.58000004</v>
      </c>
      <c r="D13" s="14">
        <f>D14+D15</f>
        <v>695532908.41999996</v>
      </c>
    </row>
    <row r="14" spans="1:4" x14ac:dyDescent="0.25">
      <c r="A14" s="58" t="s">
        <v>196</v>
      </c>
      <c r="B14" s="173">
        <v>765445550.69000006</v>
      </c>
      <c r="C14" s="173">
        <v>543864429.34000003</v>
      </c>
      <c r="D14" s="173">
        <v>543795942.17999995</v>
      </c>
    </row>
    <row r="15" spans="1:4" x14ac:dyDescent="0.25">
      <c r="A15" s="58" t="s">
        <v>197</v>
      </c>
      <c r="B15" s="173">
        <v>336273280.72000003</v>
      </c>
      <c r="C15" s="173">
        <v>151736966.24000001</v>
      </c>
      <c r="D15" s="173">
        <v>151736966.24000001</v>
      </c>
    </row>
    <row r="16" spans="1:4" x14ac:dyDescent="0.25">
      <c r="A16" s="46"/>
      <c r="B16" s="87"/>
      <c r="C16" s="87"/>
      <c r="D16" s="87"/>
    </row>
    <row r="17" spans="1:4" x14ac:dyDescent="0.25">
      <c r="A17" s="3" t="s">
        <v>198</v>
      </c>
      <c r="B17" s="15">
        <v>0</v>
      </c>
      <c r="C17" s="14">
        <f>C18+C19</f>
        <v>120924325.73</v>
      </c>
      <c r="D17" s="14">
        <f>D18+D19</f>
        <v>120913421.73</v>
      </c>
    </row>
    <row r="18" spans="1:4" x14ac:dyDescent="0.25">
      <c r="A18" s="58" t="s">
        <v>199</v>
      </c>
      <c r="B18" s="16">
        <v>0</v>
      </c>
      <c r="C18" s="173">
        <v>79021133.840000004</v>
      </c>
      <c r="D18" s="173">
        <v>79010229.840000004</v>
      </c>
    </row>
    <row r="19" spans="1:4" x14ac:dyDescent="0.25">
      <c r="A19" s="58" t="s">
        <v>200</v>
      </c>
      <c r="B19" s="16">
        <v>0</v>
      </c>
      <c r="C19" s="173">
        <v>41903191.890000001</v>
      </c>
      <c r="D19" s="173">
        <v>41903191.890000001</v>
      </c>
    </row>
    <row r="20" spans="1:4" x14ac:dyDescent="0.25">
      <c r="A20" s="46"/>
      <c r="B20" s="87"/>
      <c r="C20" s="87"/>
      <c r="D20" s="87"/>
    </row>
    <row r="21" spans="1:4" x14ac:dyDescent="0.25">
      <c r="A21" s="3" t="s">
        <v>201</v>
      </c>
      <c r="B21" s="14">
        <f>B8-B13+B17</f>
        <v>0</v>
      </c>
      <c r="C21" s="14">
        <f>C8-C13+C17</f>
        <v>320127476.25999999</v>
      </c>
      <c r="D21" s="14">
        <f>D8-D13+D17</f>
        <v>285804786.62000012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202</v>
      </c>
      <c r="B23" s="14">
        <f>B21-B11</f>
        <v>8450000</v>
      </c>
      <c r="C23" s="14">
        <f>C21-C11</f>
        <v>326877710.06</v>
      </c>
      <c r="D23" s="14">
        <f>D21-D11</f>
        <v>292555020.42000014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203</v>
      </c>
      <c r="B25" s="14">
        <f>B23-B17</f>
        <v>8450000</v>
      </c>
      <c r="C25" s="14">
        <f>C23-C17</f>
        <v>205953384.32999998</v>
      </c>
      <c r="D25" s="14">
        <f>D23-D17</f>
        <v>171641598.69000012</v>
      </c>
    </row>
    <row r="26" spans="1:4" x14ac:dyDescent="0.25">
      <c r="A26" s="19"/>
      <c r="B26" s="81"/>
      <c r="C26" s="81"/>
      <c r="D26" s="81"/>
    </row>
    <row r="27" spans="1:4" x14ac:dyDescent="0.25">
      <c r="A27" s="61"/>
    </row>
    <row r="28" spans="1:4" x14ac:dyDescent="0.25">
      <c r="A28" s="13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7300000</v>
      </c>
      <c r="C29" s="4">
        <f>C30+C31</f>
        <v>4146891.98</v>
      </c>
      <c r="D29" s="4">
        <f>D30+D31</f>
        <v>4146891.98</v>
      </c>
    </row>
    <row r="30" spans="1:4" x14ac:dyDescent="0.25">
      <c r="A30" s="58" t="s">
        <v>208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209</v>
      </c>
      <c r="B31" s="174">
        <v>7300000</v>
      </c>
      <c r="C31" s="174">
        <v>4146891.98</v>
      </c>
      <c r="D31" s="174">
        <v>4146891.98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210</v>
      </c>
      <c r="B33" s="4">
        <f>B25+B29</f>
        <v>15750000</v>
      </c>
      <c r="C33" s="4">
        <f>C25+C29</f>
        <v>210100276.30999997</v>
      </c>
      <c r="D33" s="4">
        <f>D25+D29</f>
        <v>175788490.67000011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213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214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215</v>
      </c>
      <c r="B40" s="4">
        <f>B41+B42</f>
        <v>8450000</v>
      </c>
      <c r="C40" s="4">
        <f>C41+C42</f>
        <v>6750233.7999999998</v>
      </c>
      <c r="D40" s="4">
        <f>D41+D42</f>
        <v>6750233.7999999998</v>
      </c>
    </row>
    <row r="41" spans="1:4" x14ac:dyDescent="0.25">
      <c r="A41" s="58" t="s">
        <v>216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217</v>
      </c>
      <c r="B42" s="174">
        <v>8450000</v>
      </c>
      <c r="C42" s="174">
        <v>6750233.7999999998</v>
      </c>
      <c r="D42" s="174">
        <v>6750233.7999999998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218</v>
      </c>
      <c r="B44" s="4">
        <f>B37-B40</f>
        <v>-8450000</v>
      </c>
      <c r="C44" s="4">
        <f>C37-C40</f>
        <v>-6750233.7999999998</v>
      </c>
      <c r="D44" s="4">
        <f>D37-D40</f>
        <v>-6750233.7999999998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91" t="s">
        <v>219</v>
      </c>
      <c r="B48" s="92">
        <f>B9</f>
        <v>765445550.69000006</v>
      </c>
      <c r="C48" s="92">
        <f>C9</f>
        <v>626936706.54999995</v>
      </c>
      <c r="D48" s="92">
        <f>D9</f>
        <v>592556433.75</v>
      </c>
    </row>
    <row r="49" spans="1:4" ht="30" x14ac:dyDescent="0.25">
      <c r="A49" s="21" t="s">
        <v>220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213</v>
      </c>
      <c r="B50" s="47">
        <v>0</v>
      </c>
      <c r="C50" s="47">
        <v>0</v>
      </c>
      <c r="D50" s="47">
        <v>0</v>
      </c>
    </row>
    <row r="51" spans="1:4" x14ac:dyDescent="0.25">
      <c r="A51" s="93" t="s">
        <v>216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196</v>
      </c>
      <c r="B53" s="47">
        <f>B14</f>
        <v>765445550.69000006</v>
      </c>
      <c r="C53" s="47">
        <f>C14</f>
        <v>543864429.34000003</v>
      </c>
      <c r="D53" s="47">
        <f>D14</f>
        <v>543795942.17999995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199</v>
      </c>
      <c r="B55" s="22">
        <v>0</v>
      </c>
      <c r="C55" s="47">
        <f>C18</f>
        <v>79021133.840000004</v>
      </c>
      <c r="D55" s="47">
        <f>D18</f>
        <v>79010229.840000004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221</v>
      </c>
      <c r="B57" s="4">
        <f>B48+B49-B53+B55</f>
        <v>0</v>
      </c>
      <c r="C57" s="4">
        <f>C48+C49-C53+C55</f>
        <v>162093411.04999992</v>
      </c>
      <c r="D57" s="4">
        <f>D48+D49-D53+D55</f>
        <v>127770721.41000006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222</v>
      </c>
      <c r="B59" s="4">
        <f>B57-B49</f>
        <v>0</v>
      </c>
      <c r="C59" s="4">
        <f>C57-C49</f>
        <v>162093411.04999992</v>
      </c>
      <c r="D59" s="4">
        <f>D57-D49</f>
        <v>127770721.41000006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91" t="s">
        <v>193</v>
      </c>
      <c r="B63" s="94">
        <f>B10</f>
        <v>344723280.72000003</v>
      </c>
      <c r="C63" s="94">
        <f>C10</f>
        <v>274618073.36000001</v>
      </c>
      <c r="D63" s="94">
        <f>D10</f>
        <v>274618073.36000001</v>
      </c>
    </row>
    <row r="64" spans="1:4" ht="30" x14ac:dyDescent="0.25">
      <c r="A64" s="21" t="s">
        <v>223</v>
      </c>
      <c r="B64" s="14">
        <f>B65-B66</f>
        <v>-8450000</v>
      </c>
      <c r="C64" s="14">
        <f>C65-C66</f>
        <v>-6750233.7999999998</v>
      </c>
      <c r="D64" s="14">
        <f>D65-D66</f>
        <v>-6750233.7999999998</v>
      </c>
    </row>
    <row r="65" spans="1:4" x14ac:dyDescent="0.25">
      <c r="A65" s="93" t="s">
        <v>214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217</v>
      </c>
      <c r="B66" s="175">
        <v>8450000</v>
      </c>
      <c r="C66" s="175">
        <v>6750233.7999999998</v>
      </c>
      <c r="D66" s="175">
        <v>6750233.7999999998</v>
      </c>
    </row>
    <row r="67" spans="1:4" x14ac:dyDescent="0.25">
      <c r="A67" s="45"/>
      <c r="B67" s="87"/>
      <c r="C67" s="87"/>
      <c r="D67" s="87"/>
    </row>
    <row r="68" spans="1:4" x14ac:dyDescent="0.25">
      <c r="A68" s="58" t="s">
        <v>224</v>
      </c>
      <c r="B68" s="90">
        <f>B15</f>
        <v>336273280.72000003</v>
      </c>
      <c r="C68" s="90">
        <f>C15</f>
        <v>151736966.24000001</v>
      </c>
      <c r="D68" s="90">
        <f>D15</f>
        <v>151736966.24000001</v>
      </c>
    </row>
    <row r="69" spans="1:4" x14ac:dyDescent="0.25">
      <c r="A69" s="45"/>
      <c r="B69" s="87"/>
      <c r="C69" s="87"/>
      <c r="D69" s="87"/>
    </row>
    <row r="70" spans="1:4" x14ac:dyDescent="0.25">
      <c r="A70" s="58" t="s">
        <v>200</v>
      </c>
      <c r="B70" s="16">
        <v>0</v>
      </c>
      <c r="C70" s="90">
        <f>C19</f>
        <v>41903191.890000001</v>
      </c>
      <c r="D70" s="90">
        <f>D19</f>
        <v>41903191.890000001</v>
      </c>
    </row>
    <row r="71" spans="1:4" x14ac:dyDescent="0.25">
      <c r="A71" s="45"/>
      <c r="B71" s="87"/>
      <c r="C71" s="87"/>
      <c r="D71" s="87"/>
    </row>
    <row r="72" spans="1:4" x14ac:dyDescent="0.25">
      <c r="A72" s="18" t="s">
        <v>225</v>
      </c>
      <c r="B72" s="14">
        <f>B63+B64-B68+B70</f>
        <v>0</v>
      </c>
      <c r="C72" s="14">
        <f>C63+C64-C68+C70</f>
        <v>158034065.20999998</v>
      </c>
      <c r="D72" s="14">
        <f>D63+D64-D68+D70</f>
        <v>158034065.20999998</v>
      </c>
    </row>
    <row r="73" spans="1:4" x14ac:dyDescent="0.25">
      <c r="A73" s="45"/>
      <c r="B73" s="87"/>
      <c r="C73" s="87"/>
      <c r="D73" s="87"/>
    </row>
    <row r="74" spans="1:4" x14ac:dyDescent="0.25">
      <c r="A74" s="18" t="s">
        <v>226</v>
      </c>
      <c r="B74" s="14">
        <f>B72-B64</f>
        <v>8450000</v>
      </c>
      <c r="C74" s="14">
        <f>C72-C64</f>
        <v>164784299.00999999</v>
      </c>
      <c r="D74" s="14">
        <f>D72-D64</f>
        <v>164784299.00999999</v>
      </c>
    </row>
    <row r="75" spans="1:4" x14ac:dyDescent="0.25">
      <c r="A75" s="55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scale="90" orientation="landscape" r:id="rId1"/>
  <ignoredErrors>
    <ignoredError sqref="B8:D8 B29:D30 B37:D41 B48:D59 B63:D65 B12:D13 B16:D17 B20:D25 B18:B19 B32:D33 B43:D44 B67:D74 C11:D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2" zoomScaleNormal="100" workbookViewId="0">
      <selection activeCell="D28" sqref="D28"/>
    </sheetView>
  </sheetViews>
  <sheetFormatPr baseColWidth="10" defaultColWidth="11" defaultRowHeight="15" x14ac:dyDescent="0.25"/>
  <cols>
    <col min="1" max="1" width="65.28515625" customWidth="1"/>
    <col min="2" max="2" width="15.28515625" customWidth="1"/>
    <col min="3" max="3" width="12.7109375" customWidth="1"/>
    <col min="4" max="4" width="15" customWidth="1"/>
    <col min="5" max="6" width="13.7109375" bestFit="1" customWidth="1"/>
    <col min="7" max="7" width="14.42578125" bestFit="1" customWidth="1"/>
    <col min="8" max="8" width="11" customWidth="1"/>
  </cols>
  <sheetData>
    <row r="1" spans="1:7" ht="40.9" customHeight="1" x14ac:dyDescent="0.25">
      <c r="A1" s="215" t="s">
        <v>227</v>
      </c>
      <c r="B1" s="216"/>
      <c r="C1" s="216"/>
      <c r="D1" s="216"/>
      <c r="E1" s="216"/>
      <c r="F1" s="216"/>
      <c r="G1" s="217"/>
    </row>
    <row r="2" spans="1:7" x14ac:dyDescent="0.25">
      <c r="A2" s="106" t="str">
        <f>'Formato 1'!A2</f>
        <v>Municipio de Salamanca, Guanajuato</v>
      </c>
      <c r="B2" s="107"/>
      <c r="C2" s="107"/>
      <c r="D2" s="107"/>
      <c r="E2" s="107"/>
      <c r="F2" s="107"/>
      <c r="G2" s="108"/>
    </row>
    <row r="3" spans="1:7" x14ac:dyDescent="0.25">
      <c r="A3" s="109" t="s">
        <v>228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Septiembre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19" t="s">
        <v>229</v>
      </c>
      <c r="B6" s="221" t="s">
        <v>230</v>
      </c>
      <c r="C6" s="221"/>
      <c r="D6" s="221"/>
      <c r="E6" s="221"/>
      <c r="F6" s="221"/>
      <c r="G6" s="221" t="s">
        <v>231</v>
      </c>
    </row>
    <row r="7" spans="1:7" ht="60" x14ac:dyDescent="0.25">
      <c r="A7" s="220"/>
      <c r="B7" s="25" t="s">
        <v>232</v>
      </c>
      <c r="C7" s="7" t="s">
        <v>233</v>
      </c>
      <c r="D7" s="25" t="s">
        <v>234</v>
      </c>
      <c r="E7" s="25" t="s">
        <v>189</v>
      </c>
      <c r="F7" s="25" t="s">
        <v>235</v>
      </c>
      <c r="G7" s="221"/>
    </row>
    <row r="8" spans="1:7" x14ac:dyDescent="0.25">
      <c r="A8" s="26" t="s">
        <v>236</v>
      </c>
      <c r="B8" s="87"/>
      <c r="C8" s="87"/>
      <c r="D8" s="204"/>
      <c r="E8" s="99"/>
      <c r="F8" s="209"/>
      <c r="G8" s="87"/>
    </row>
    <row r="9" spans="1:7" x14ac:dyDescent="0.25">
      <c r="A9" s="58" t="s">
        <v>237</v>
      </c>
      <c r="B9" s="174">
        <v>145871679.88</v>
      </c>
      <c r="C9" s="174">
        <v>0</v>
      </c>
      <c r="D9" s="201">
        <f>B9+C9</f>
        <v>145871679.88</v>
      </c>
      <c r="E9" s="174">
        <v>125010464.22</v>
      </c>
      <c r="F9" s="202">
        <v>125010464.18000001</v>
      </c>
      <c r="G9" s="47">
        <f>F9-B9</f>
        <v>-20861215.699999988</v>
      </c>
    </row>
    <row r="10" spans="1:7" x14ac:dyDescent="0.25">
      <c r="A10" s="58" t="s">
        <v>238</v>
      </c>
      <c r="B10" s="174">
        <v>0</v>
      </c>
      <c r="C10" s="174">
        <v>0</v>
      </c>
      <c r="D10" s="201">
        <f t="shared" ref="D10:D27" si="0">B10+C10</f>
        <v>0</v>
      </c>
      <c r="E10" s="174">
        <v>0</v>
      </c>
      <c r="F10" s="202">
        <v>0</v>
      </c>
      <c r="G10" s="47">
        <f>F10-B10</f>
        <v>0</v>
      </c>
    </row>
    <row r="11" spans="1:7" x14ac:dyDescent="0.25">
      <c r="A11" s="58" t="s">
        <v>239</v>
      </c>
      <c r="B11" s="174">
        <v>0</v>
      </c>
      <c r="C11" s="174">
        <v>0</v>
      </c>
      <c r="D11" s="201">
        <f t="shared" si="0"/>
        <v>0</v>
      </c>
      <c r="E11" s="174">
        <v>0</v>
      </c>
      <c r="F11" s="202">
        <v>0</v>
      </c>
      <c r="G11" s="47">
        <f t="shared" ref="G11:G15" si="1">F11-B11</f>
        <v>0</v>
      </c>
    </row>
    <row r="12" spans="1:7" x14ac:dyDescent="0.25">
      <c r="A12" s="199" t="s">
        <v>240</v>
      </c>
      <c r="B12" s="174">
        <v>90094721.790000007</v>
      </c>
      <c r="C12" s="174">
        <v>0</v>
      </c>
      <c r="D12" s="201">
        <f t="shared" si="0"/>
        <v>90094721.790000007</v>
      </c>
      <c r="E12" s="174">
        <v>62122233.509999998</v>
      </c>
      <c r="F12" s="202">
        <v>62122233.780000001</v>
      </c>
      <c r="G12" s="47">
        <f t="shared" si="1"/>
        <v>-27972488.010000005</v>
      </c>
    </row>
    <row r="13" spans="1:7" x14ac:dyDescent="0.25">
      <c r="A13" s="199" t="s">
        <v>241</v>
      </c>
      <c r="B13" s="174">
        <v>22150799.68</v>
      </c>
      <c r="C13" s="174">
        <v>0</v>
      </c>
      <c r="D13" s="201">
        <f t="shared" si="0"/>
        <v>22150799.68</v>
      </c>
      <c r="E13" s="174">
        <v>14921663.83</v>
      </c>
      <c r="F13" s="202">
        <v>14921663.890000001</v>
      </c>
      <c r="G13" s="47">
        <f t="shared" si="1"/>
        <v>-7229135.7899999991</v>
      </c>
    </row>
    <row r="14" spans="1:7" x14ac:dyDescent="0.25">
      <c r="A14" s="199" t="s">
        <v>242</v>
      </c>
      <c r="B14" s="174">
        <v>13771182.699999999</v>
      </c>
      <c r="C14" s="174">
        <v>0</v>
      </c>
      <c r="D14" s="201">
        <f t="shared" si="0"/>
        <v>13771182.699999999</v>
      </c>
      <c r="E14" s="174">
        <v>15836492.279999999</v>
      </c>
      <c r="F14" s="202">
        <v>15795939.779999999</v>
      </c>
      <c r="G14" s="47">
        <f t="shared" si="1"/>
        <v>2024757.08</v>
      </c>
    </row>
    <row r="15" spans="1:7" x14ac:dyDescent="0.25">
      <c r="A15" s="58" t="s">
        <v>243</v>
      </c>
      <c r="B15" s="174">
        <v>0</v>
      </c>
      <c r="C15" s="174">
        <v>0</v>
      </c>
      <c r="D15" s="201">
        <f t="shared" si="0"/>
        <v>0</v>
      </c>
      <c r="E15" s="174">
        <v>0</v>
      </c>
      <c r="F15" s="202">
        <v>0</v>
      </c>
      <c r="G15" s="47">
        <f t="shared" si="1"/>
        <v>0</v>
      </c>
    </row>
    <row r="16" spans="1:7" x14ac:dyDescent="0.25">
      <c r="A16" s="88" t="s">
        <v>244</v>
      </c>
      <c r="B16" s="47">
        <f t="shared" ref="B16:G16" si="2">SUM(B17:B27)</f>
        <v>470621633.89999998</v>
      </c>
      <c r="C16" s="47">
        <f t="shared" si="2"/>
        <v>9512848.0999999996</v>
      </c>
      <c r="D16" s="201">
        <f t="shared" si="2"/>
        <v>480134482</v>
      </c>
      <c r="E16" s="200">
        <f t="shared" si="2"/>
        <v>395741893.16000003</v>
      </c>
      <c r="F16" s="210">
        <f t="shared" si="2"/>
        <v>361402172.56999999</v>
      </c>
      <c r="G16" s="47">
        <f t="shared" si="2"/>
        <v>-109219461.32999997</v>
      </c>
    </row>
    <row r="17" spans="1:7" x14ac:dyDescent="0.25">
      <c r="A17" s="77" t="s">
        <v>245</v>
      </c>
      <c r="B17" s="174">
        <v>355098533.89999998</v>
      </c>
      <c r="C17" s="174">
        <v>4617556.0999999996</v>
      </c>
      <c r="D17" s="201">
        <f t="shared" si="0"/>
        <v>359716090</v>
      </c>
      <c r="E17" s="174">
        <v>289503286.80000001</v>
      </c>
      <c r="F17" s="202">
        <v>255163566.21000001</v>
      </c>
      <c r="G17" s="47">
        <f>F17-B17</f>
        <v>-99934967.689999968</v>
      </c>
    </row>
    <row r="18" spans="1:7" x14ac:dyDescent="0.25">
      <c r="A18" s="77" t="s">
        <v>246</v>
      </c>
      <c r="B18" s="174">
        <v>58372252.810000002</v>
      </c>
      <c r="C18" s="174">
        <v>1007315.19</v>
      </c>
      <c r="D18" s="201">
        <f t="shared" si="0"/>
        <v>59379568</v>
      </c>
      <c r="E18" s="174">
        <v>48259518.530000001</v>
      </c>
      <c r="F18" s="202">
        <v>48259518.530000001</v>
      </c>
      <c r="G18" s="47">
        <f t="shared" ref="G18:G27" si="3">F18-B18</f>
        <v>-10112734.280000001</v>
      </c>
    </row>
    <row r="19" spans="1:7" x14ac:dyDescent="0.25">
      <c r="A19" s="77" t="s">
        <v>247</v>
      </c>
      <c r="B19" s="174">
        <v>31544776.140000001</v>
      </c>
      <c r="C19" s="174">
        <v>-1277439.1399999999</v>
      </c>
      <c r="D19" s="201">
        <f t="shared" si="0"/>
        <v>30267337</v>
      </c>
      <c r="E19" s="174">
        <v>25205714.550000001</v>
      </c>
      <c r="F19" s="202">
        <v>25205714.550000001</v>
      </c>
      <c r="G19" s="47">
        <f t="shared" si="3"/>
        <v>-6339061.5899999999</v>
      </c>
    </row>
    <row r="20" spans="1:7" x14ac:dyDescent="0.25">
      <c r="A20" s="77" t="s">
        <v>248</v>
      </c>
      <c r="B20" s="176">
        <v>0</v>
      </c>
      <c r="C20" s="176">
        <v>0</v>
      </c>
      <c r="D20" s="201">
        <f t="shared" si="0"/>
        <v>0</v>
      </c>
      <c r="E20" s="176">
        <v>0</v>
      </c>
      <c r="F20" s="203">
        <v>0</v>
      </c>
      <c r="G20" s="47">
        <f t="shared" si="3"/>
        <v>0</v>
      </c>
    </row>
    <row r="21" spans="1:7" x14ac:dyDescent="0.25">
      <c r="A21" s="77" t="s">
        <v>249</v>
      </c>
      <c r="B21" s="176">
        <v>0</v>
      </c>
      <c r="C21" s="176">
        <v>0</v>
      </c>
      <c r="D21" s="201">
        <f t="shared" si="0"/>
        <v>0</v>
      </c>
      <c r="E21" s="176">
        <v>0</v>
      </c>
      <c r="F21" s="203">
        <v>0</v>
      </c>
      <c r="G21" s="47">
        <f t="shared" si="3"/>
        <v>0</v>
      </c>
    </row>
    <row r="22" spans="1:7" x14ac:dyDescent="0.25">
      <c r="A22" s="77" t="s">
        <v>250</v>
      </c>
      <c r="B22" s="174">
        <v>5442110.3499999996</v>
      </c>
      <c r="C22" s="174">
        <v>-256475.35</v>
      </c>
      <c r="D22" s="201">
        <f t="shared" si="0"/>
        <v>5185635</v>
      </c>
      <c r="E22" s="174">
        <v>3502277.28</v>
      </c>
      <c r="F22" s="202">
        <v>3502277.28</v>
      </c>
      <c r="G22" s="47">
        <f t="shared" si="3"/>
        <v>-1939833.0699999998</v>
      </c>
    </row>
    <row r="23" spans="1:7" x14ac:dyDescent="0.25">
      <c r="A23" s="77" t="s">
        <v>251</v>
      </c>
      <c r="B23" s="176">
        <v>0</v>
      </c>
      <c r="C23" s="176">
        <v>0</v>
      </c>
      <c r="D23" s="201">
        <f t="shared" si="0"/>
        <v>0</v>
      </c>
      <c r="E23" s="176">
        <v>0</v>
      </c>
      <c r="F23" s="203">
        <v>0</v>
      </c>
      <c r="G23" s="47">
        <f t="shared" si="3"/>
        <v>0</v>
      </c>
    </row>
    <row r="24" spans="1:7" x14ac:dyDescent="0.25">
      <c r="A24" s="77" t="s">
        <v>252</v>
      </c>
      <c r="B24" s="176">
        <v>0</v>
      </c>
      <c r="C24" s="176">
        <v>0</v>
      </c>
      <c r="D24" s="201">
        <f t="shared" si="0"/>
        <v>0</v>
      </c>
      <c r="E24" s="176">
        <v>0</v>
      </c>
      <c r="F24" s="203">
        <v>0</v>
      </c>
      <c r="G24" s="47">
        <f t="shared" si="3"/>
        <v>0</v>
      </c>
    </row>
    <row r="25" spans="1:7" x14ac:dyDescent="0.25">
      <c r="A25" s="77" t="s">
        <v>253</v>
      </c>
      <c r="B25" s="174">
        <v>0</v>
      </c>
      <c r="C25" s="174">
        <v>0</v>
      </c>
      <c r="D25" s="201">
        <f t="shared" si="0"/>
        <v>0</v>
      </c>
      <c r="E25" s="174">
        <v>0</v>
      </c>
      <c r="F25" s="202">
        <v>0</v>
      </c>
      <c r="G25" s="47">
        <f t="shared" si="3"/>
        <v>0</v>
      </c>
    </row>
    <row r="26" spans="1:7" x14ac:dyDescent="0.25">
      <c r="A26" s="77" t="s">
        <v>254</v>
      </c>
      <c r="B26" s="174">
        <v>20163960.699999999</v>
      </c>
      <c r="C26" s="174">
        <v>5421891.2999999998</v>
      </c>
      <c r="D26" s="201">
        <f t="shared" si="0"/>
        <v>25585852</v>
      </c>
      <c r="E26" s="174">
        <v>29271096</v>
      </c>
      <c r="F26" s="202">
        <v>29271096</v>
      </c>
      <c r="G26" s="47">
        <f t="shared" si="3"/>
        <v>9107135.3000000007</v>
      </c>
    </row>
    <row r="27" spans="1:7" x14ac:dyDescent="0.25">
      <c r="A27" s="77" t="s">
        <v>255</v>
      </c>
      <c r="B27" s="174">
        <v>0</v>
      </c>
      <c r="C27" s="174">
        <v>0</v>
      </c>
      <c r="D27" s="201">
        <f t="shared" si="0"/>
        <v>0</v>
      </c>
      <c r="E27" s="174">
        <v>0</v>
      </c>
      <c r="F27" s="202">
        <v>0</v>
      </c>
      <c r="G27" s="47">
        <f t="shared" si="3"/>
        <v>0</v>
      </c>
    </row>
    <row r="28" spans="1:7" x14ac:dyDescent="0.25">
      <c r="A28" s="58" t="s">
        <v>256</v>
      </c>
      <c r="B28" s="47">
        <f t="shared" ref="B28:G28" si="4">SUM(B29:B33)</f>
        <v>21793828.16</v>
      </c>
      <c r="C28" s="47">
        <f t="shared" si="4"/>
        <v>-745070.16</v>
      </c>
      <c r="D28" s="201">
        <f t="shared" si="4"/>
        <v>21048758</v>
      </c>
      <c r="E28" s="200">
        <f t="shared" si="4"/>
        <v>11262326.309999999</v>
      </c>
      <c r="F28" s="210">
        <f t="shared" si="4"/>
        <v>11262326.309999999</v>
      </c>
      <c r="G28" s="47">
        <f t="shared" si="4"/>
        <v>-10531501.85</v>
      </c>
    </row>
    <row r="29" spans="1:7" x14ac:dyDescent="0.25">
      <c r="A29" s="77" t="s">
        <v>257</v>
      </c>
      <c r="B29" s="174">
        <v>0</v>
      </c>
      <c r="C29" s="174">
        <v>0</v>
      </c>
      <c r="D29" s="201">
        <f>B29+C29</f>
        <v>0</v>
      </c>
      <c r="E29" s="174">
        <v>14264.91</v>
      </c>
      <c r="F29" s="202">
        <v>14264.91</v>
      </c>
      <c r="G29" s="47">
        <f>F29-B29</f>
        <v>14264.91</v>
      </c>
    </row>
    <row r="30" spans="1:7" x14ac:dyDescent="0.25">
      <c r="A30" s="77" t="s">
        <v>258</v>
      </c>
      <c r="B30" s="174">
        <v>1442513.28</v>
      </c>
      <c r="C30" s="174">
        <v>-540403.28</v>
      </c>
      <c r="D30" s="201">
        <f t="shared" ref="D30:D31" si="5">B30+C30</f>
        <v>902110</v>
      </c>
      <c r="E30" s="174">
        <v>702634.5</v>
      </c>
      <c r="F30" s="202">
        <v>702634.5</v>
      </c>
      <c r="G30" s="47">
        <f t="shared" ref="G30:G34" si="6">F30-B30</f>
        <v>-739878.78</v>
      </c>
    </row>
    <row r="31" spans="1:7" x14ac:dyDescent="0.25">
      <c r="A31" s="77" t="s">
        <v>259</v>
      </c>
      <c r="B31" s="174">
        <v>5910775.5199999996</v>
      </c>
      <c r="C31" s="174">
        <v>265.48</v>
      </c>
      <c r="D31" s="201">
        <f t="shared" si="5"/>
        <v>5911041</v>
      </c>
      <c r="E31" s="174">
        <v>3797104.38</v>
      </c>
      <c r="F31" s="202">
        <v>3797104.38</v>
      </c>
      <c r="G31" s="47">
        <f t="shared" si="6"/>
        <v>-2113671.1399999997</v>
      </c>
    </row>
    <row r="32" spans="1:7" x14ac:dyDescent="0.25">
      <c r="A32" s="77" t="s">
        <v>260</v>
      </c>
      <c r="B32" s="176">
        <v>0</v>
      </c>
      <c r="C32" s="176">
        <v>0</v>
      </c>
      <c r="D32" s="201">
        <f>B32+C32</f>
        <v>0</v>
      </c>
      <c r="E32" s="176">
        <v>0</v>
      </c>
      <c r="F32" s="203">
        <v>0</v>
      </c>
      <c r="G32" s="47">
        <f t="shared" si="6"/>
        <v>0</v>
      </c>
    </row>
    <row r="33" spans="1:7" ht="14.45" customHeight="1" x14ac:dyDescent="0.25">
      <c r="A33" s="77" t="s">
        <v>261</v>
      </c>
      <c r="B33" s="174">
        <v>14440539.359999999</v>
      </c>
      <c r="C33" s="174">
        <v>-204932.36</v>
      </c>
      <c r="D33" s="201">
        <f t="shared" ref="D33:D39" si="7">B33+C33</f>
        <v>14235607</v>
      </c>
      <c r="E33" s="174">
        <v>6748322.5199999996</v>
      </c>
      <c r="F33" s="202">
        <v>6748322.5199999996</v>
      </c>
      <c r="G33" s="47">
        <f t="shared" si="6"/>
        <v>-7692216.8399999999</v>
      </c>
    </row>
    <row r="34" spans="1:7" ht="14.45" customHeight="1" x14ac:dyDescent="0.25">
      <c r="A34" s="58" t="s">
        <v>262</v>
      </c>
      <c r="B34" s="174">
        <v>1141704.58</v>
      </c>
      <c r="C34" s="174">
        <v>12680608.619999999</v>
      </c>
      <c r="D34" s="201">
        <f t="shared" si="7"/>
        <v>13822313.199999999</v>
      </c>
      <c r="E34" s="174">
        <v>2141402.58</v>
      </c>
      <c r="F34" s="202">
        <v>2141402.58</v>
      </c>
      <c r="G34" s="47">
        <f t="shared" si="6"/>
        <v>999698</v>
      </c>
    </row>
    <row r="35" spans="1:7" ht="14.45" customHeight="1" x14ac:dyDescent="0.25">
      <c r="A35" s="58" t="s">
        <v>263</v>
      </c>
      <c r="B35" s="47">
        <f t="shared" ref="B35:G35" si="8">B36</f>
        <v>0</v>
      </c>
      <c r="C35" s="47">
        <f t="shared" si="8"/>
        <v>0</v>
      </c>
      <c r="D35" s="201">
        <f t="shared" si="8"/>
        <v>0</v>
      </c>
      <c r="E35" s="47">
        <f t="shared" si="8"/>
        <v>0</v>
      </c>
      <c r="F35" s="210">
        <f t="shared" si="8"/>
        <v>0</v>
      </c>
      <c r="G35" s="47">
        <f t="shared" si="8"/>
        <v>0</v>
      </c>
    </row>
    <row r="36" spans="1:7" ht="14.45" customHeight="1" x14ac:dyDescent="0.25">
      <c r="A36" s="77" t="s">
        <v>264</v>
      </c>
      <c r="B36" s="47">
        <v>0</v>
      </c>
      <c r="C36" s="47">
        <v>0</v>
      </c>
      <c r="D36" s="201">
        <f t="shared" si="7"/>
        <v>0</v>
      </c>
      <c r="E36" s="47">
        <v>0</v>
      </c>
      <c r="F36" s="210">
        <v>0</v>
      </c>
      <c r="G36" s="47">
        <f>F36-B36</f>
        <v>0</v>
      </c>
    </row>
    <row r="37" spans="1:7" ht="14.45" customHeight="1" x14ac:dyDescent="0.25">
      <c r="A37" s="58" t="s">
        <v>265</v>
      </c>
      <c r="B37" s="47">
        <f t="shared" ref="B37:G37" si="9">B38+B39</f>
        <v>0</v>
      </c>
      <c r="C37" s="47">
        <f t="shared" si="9"/>
        <v>0</v>
      </c>
      <c r="D37" s="201">
        <f t="shared" si="9"/>
        <v>0</v>
      </c>
      <c r="E37" s="47">
        <f t="shared" si="9"/>
        <v>0</v>
      </c>
      <c r="F37" s="210">
        <f t="shared" si="9"/>
        <v>0</v>
      </c>
      <c r="G37" s="47">
        <f t="shared" si="9"/>
        <v>0</v>
      </c>
    </row>
    <row r="38" spans="1:7" x14ac:dyDescent="0.25">
      <c r="A38" s="77" t="s">
        <v>266</v>
      </c>
      <c r="B38" s="47">
        <v>0</v>
      </c>
      <c r="C38" s="47">
        <v>0</v>
      </c>
      <c r="D38" s="201">
        <f t="shared" si="7"/>
        <v>0</v>
      </c>
      <c r="E38" s="47">
        <v>0</v>
      </c>
      <c r="F38" s="210">
        <v>0</v>
      </c>
      <c r="G38" s="47">
        <f>F38-B38</f>
        <v>0</v>
      </c>
    </row>
    <row r="39" spans="1:7" x14ac:dyDescent="0.25">
      <c r="A39" s="77" t="s">
        <v>267</v>
      </c>
      <c r="B39" s="47">
        <v>0</v>
      </c>
      <c r="C39" s="47">
        <v>0</v>
      </c>
      <c r="D39" s="201">
        <f t="shared" si="7"/>
        <v>0</v>
      </c>
      <c r="E39" s="47">
        <v>0</v>
      </c>
      <c r="F39" s="210">
        <v>0</v>
      </c>
      <c r="G39" s="47">
        <f>F39-B39</f>
        <v>0</v>
      </c>
    </row>
    <row r="40" spans="1:7" x14ac:dyDescent="0.25">
      <c r="A40" s="45"/>
      <c r="B40" s="47"/>
      <c r="C40" s="47"/>
      <c r="D40" s="201"/>
      <c r="E40" s="47"/>
      <c r="F40" s="210"/>
      <c r="G40" s="47"/>
    </row>
    <row r="41" spans="1:7" x14ac:dyDescent="0.25">
      <c r="A41" s="3" t="s">
        <v>268</v>
      </c>
      <c r="B41" s="4">
        <f t="shared" ref="B41:G41" si="10">SUM(B9,B10,B11,B12,B13,B14,B15,B16,B28,B34,B35,B37)</f>
        <v>765445550.69000006</v>
      </c>
      <c r="C41" s="4">
        <f t="shared" si="10"/>
        <v>21448386.559999999</v>
      </c>
      <c r="D41" s="205">
        <f t="shared" si="10"/>
        <v>786893937.25</v>
      </c>
      <c r="E41" s="4">
        <f t="shared" si="10"/>
        <v>627036475.88999999</v>
      </c>
      <c r="F41" s="211">
        <f t="shared" si="10"/>
        <v>592656203.09000003</v>
      </c>
      <c r="G41" s="4">
        <f t="shared" si="10"/>
        <v>-172789347.59999996</v>
      </c>
    </row>
    <row r="42" spans="1:7" x14ac:dyDescent="0.25">
      <c r="A42" s="3" t="s">
        <v>269</v>
      </c>
      <c r="B42" s="89"/>
      <c r="C42" s="89"/>
      <c r="D42" s="206"/>
      <c r="E42" s="89"/>
      <c r="F42" s="212"/>
      <c r="G42" s="4">
        <f>IF(G41&gt;0,G41,0)</f>
        <v>0</v>
      </c>
    </row>
    <row r="43" spans="1:7" x14ac:dyDescent="0.25">
      <c r="A43" s="45"/>
      <c r="B43" s="49"/>
      <c r="C43" s="49"/>
      <c r="D43" s="207"/>
      <c r="E43" s="49"/>
      <c r="F43" s="213"/>
      <c r="G43" s="49"/>
    </row>
    <row r="44" spans="1:7" x14ac:dyDescent="0.25">
      <c r="A44" s="3" t="s">
        <v>270</v>
      </c>
      <c r="B44" s="49"/>
      <c r="C44" s="49"/>
      <c r="D44" s="207"/>
      <c r="E44" s="49"/>
      <c r="F44" s="213"/>
      <c r="G44" s="49"/>
    </row>
    <row r="45" spans="1:7" x14ac:dyDescent="0.25">
      <c r="A45" s="58" t="s">
        <v>271</v>
      </c>
      <c r="B45" s="47">
        <f t="shared" ref="B45:G45" si="11">SUM(B46:B53)</f>
        <v>344723280.72000003</v>
      </c>
      <c r="C45" s="47">
        <f t="shared" si="11"/>
        <v>737524.28000000026</v>
      </c>
      <c r="D45" s="201">
        <f t="shared" si="11"/>
        <v>345460805</v>
      </c>
      <c r="E45" s="47">
        <f t="shared" si="11"/>
        <v>274452102.76999998</v>
      </c>
      <c r="F45" s="210">
        <f t="shared" si="11"/>
        <v>274452102.76999998</v>
      </c>
      <c r="G45" s="47">
        <f t="shared" si="11"/>
        <v>-70271177.950000003</v>
      </c>
    </row>
    <row r="46" spans="1:7" ht="30" x14ac:dyDescent="0.25">
      <c r="A46" s="79" t="s">
        <v>272</v>
      </c>
      <c r="B46" s="176">
        <v>0</v>
      </c>
      <c r="C46" s="176">
        <v>0</v>
      </c>
      <c r="D46" s="201">
        <f>B46+C46</f>
        <v>0</v>
      </c>
      <c r="E46" s="176">
        <v>0</v>
      </c>
      <c r="F46" s="203">
        <v>0</v>
      </c>
      <c r="G46" s="47">
        <f>F46-B46</f>
        <v>0</v>
      </c>
    </row>
    <row r="47" spans="1:7" x14ac:dyDescent="0.25">
      <c r="A47" s="79" t="s">
        <v>273</v>
      </c>
      <c r="B47" s="176">
        <v>0</v>
      </c>
      <c r="C47" s="176">
        <v>0</v>
      </c>
      <c r="D47" s="201">
        <f t="shared" ref="D47:D51" si="12">B47+C47</f>
        <v>0</v>
      </c>
      <c r="E47" s="176">
        <v>0</v>
      </c>
      <c r="F47" s="203">
        <v>0</v>
      </c>
      <c r="G47" s="47">
        <f t="shared" ref="G47:G52" si="13">F47-B47</f>
        <v>0</v>
      </c>
    </row>
    <row r="48" spans="1:7" x14ac:dyDescent="0.25">
      <c r="A48" s="79" t="s">
        <v>274</v>
      </c>
      <c r="B48" s="174">
        <v>85523820.719999999</v>
      </c>
      <c r="C48" s="174">
        <v>-6885255.7199999997</v>
      </c>
      <c r="D48" s="201">
        <f t="shared" si="12"/>
        <v>78638565</v>
      </c>
      <c r="E48" s="174">
        <v>72327989.549999997</v>
      </c>
      <c r="F48" s="202">
        <v>72327989.549999997</v>
      </c>
      <c r="G48" s="47">
        <f t="shared" si="13"/>
        <v>-13195831.170000002</v>
      </c>
    </row>
    <row r="49" spans="1:7" ht="30" x14ac:dyDescent="0.25">
      <c r="A49" s="79" t="s">
        <v>275</v>
      </c>
      <c r="B49" s="174">
        <v>259199460</v>
      </c>
      <c r="C49" s="174">
        <v>7622780</v>
      </c>
      <c r="D49" s="201">
        <f t="shared" si="12"/>
        <v>266822240</v>
      </c>
      <c r="E49" s="174">
        <v>202124113.22</v>
      </c>
      <c r="F49" s="202">
        <v>202124113.22</v>
      </c>
      <c r="G49" s="47">
        <f t="shared" si="13"/>
        <v>-57075346.780000001</v>
      </c>
    </row>
    <row r="50" spans="1:7" x14ac:dyDescent="0.25">
      <c r="A50" s="79" t="s">
        <v>276</v>
      </c>
      <c r="B50" s="176">
        <v>0</v>
      </c>
      <c r="C50" s="176">
        <v>0</v>
      </c>
      <c r="D50" s="201">
        <f t="shared" si="12"/>
        <v>0</v>
      </c>
      <c r="E50" s="176">
        <v>0</v>
      </c>
      <c r="F50" s="203">
        <v>0</v>
      </c>
      <c r="G50" s="47">
        <f t="shared" si="13"/>
        <v>0</v>
      </c>
    </row>
    <row r="51" spans="1:7" ht="30" x14ac:dyDescent="0.25">
      <c r="A51" s="79" t="s">
        <v>277</v>
      </c>
      <c r="B51" s="176">
        <v>0</v>
      </c>
      <c r="C51" s="176">
        <v>0</v>
      </c>
      <c r="D51" s="201">
        <f t="shared" si="12"/>
        <v>0</v>
      </c>
      <c r="E51" s="176">
        <v>0</v>
      </c>
      <c r="F51" s="203">
        <v>0</v>
      </c>
      <c r="G51" s="47">
        <f t="shared" si="13"/>
        <v>0</v>
      </c>
    </row>
    <row r="52" spans="1:7" ht="30" x14ac:dyDescent="0.25">
      <c r="A52" s="80" t="s">
        <v>278</v>
      </c>
      <c r="B52" s="176">
        <v>0</v>
      </c>
      <c r="C52" s="176">
        <v>0</v>
      </c>
      <c r="D52" s="201">
        <f>B52+C52</f>
        <v>0</v>
      </c>
      <c r="E52" s="176">
        <v>0</v>
      </c>
      <c r="F52" s="203">
        <v>0</v>
      </c>
      <c r="G52" s="47">
        <f t="shared" si="13"/>
        <v>0</v>
      </c>
    </row>
    <row r="53" spans="1:7" x14ac:dyDescent="0.25">
      <c r="A53" s="77" t="s">
        <v>279</v>
      </c>
      <c r="B53" s="176">
        <v>0</v>
      </c>
      <c r="C53" s="176">
        <v>0</v>
      </c>
      <c r="D53" s="201">
        <f>B53+C53</f>
        <v>0</v>
      </c>
      <c r="E53" s="176">
        <v>0</v>
      </c>
      <c r="F53" s="203">
        <v>0</v>
      </c>
      <c r="G53" s="47">
        <f>F53-B53</f>
        <v>0</v>
      </c>
    </row>
    <row r="54" spans="1:7" x14ac:dyDescent="0.25">
      <c r="A54" s="58" t="s">
        <v>280</v>
      </c>
      <c r="B54" s="47">
        <f t="shared" ref="B54:G54" si="14">SUM(B55:B58)</f>
        <v>0</v>
      </c>
      <c r="C54" s="47">
        <f t="shared" si="14"/>
        <v>281000</v>
      </c>
      <c r="D54" s="201">
        <f t="shared" ref="D54:D63" si="15">B54+C54</f>
        <v>281000</v>
      </c>
      <c r="E54" s="47">
        <f t="shared" si="14"/>
        <v>0</v>
      </c>
      <c r="F54" s="210">
        <f t="shared" si="14"/>
        <v>0</v>
      </c>
      <c r="G54" s="47">
        <f t="shared" si="14"/>
        <v>0</v>
      </c>
    </row>
    <row r="55" spans="1:7" x14ac:dyDescent="0.25">
      <c r="A55" s="80" t="s">
        <v>281</v>
      </c>
      <c r="B55" s="47">
        <v>0</v>
      </c>
      <c r="C55" s="47">
        <v>0</v>
      </c>
      <c r="D55" s="201">
        <f t="shared" si="15"/>
        <v>0</v>
      </c>
      <c r="E55" s="47">
        <v>0</v>
      </c>
      <c r="F55" s="210">
        <v>0</v>
      </c>
      <c r="G55" s="47">
        <f>F55-B55</f>
        <v>0</v>
      </c>
    </row>
    <row r="56" spans="1:7" x14ac:dyDescent="0.25">
      <c r="A56" s="79" t="s">
        <v>282</v>
      </c>
      <c r="B56" s="47">
        <v>0</v>
      </c>
      <c r="C56" s="47">
        <v>0</v>
      </c>
      <c r="D56" s="201">
        <f t="shared" si="15"/>
        <v>0</v>
      </c>
      <c r="E56" s="47">
        <v>0</v>
      </c>
      <c r="F56" s="210">
        <v>0</v>
      </c>
      <c r="G56" s="47">
        <f t="shared" ref="G56:G58" si="16">F56-B56</f>
        <v>0</v>
      </c>
    </row>
    <row r="57" spans="1:7" x14ac:dyDescent="0.25">
      <c r="A57" s="79" t="s">
        <v>283</v>
      </c>
      <c r="B57" s="47">
        <v>0</v>
      </c>
      <c r="C57" s="47">
        <v>0</v>
      </c>
      <c r="D57" s="201">
        <f t="shared" si="15"/>
        <v>0</v>
      </c>
      <c r="E57" s="47">
        <v>0</v>
      </c>
      <c r="F57" s="210">
        <v>0</v>
      </c>
      <c r="G57" s="47">
        <f t="shared" si="16"/>
        <v>0</v>
      </c>
    </row>
    <row r="58" spans="1:7" x14ac:dyDescent="0.25">
      <c r="A58" s="80" t="s">
        <v>284</v>
      </c>
      <c r="B58" s="47">
        <v>0</v>
      </c>
      <c r="C58" s="47">
        <v>281000</v>
      </c>
      <c r="D58" s="201">
        <f t="shared" si="15"/>
        <v>281000</v>
      </c>
      <c r="E58" s="47">
        <v>0</v>
      </c>
      <c r="F58" s="210">
        <v>0</v>
      </c>
      <c r="G58" s="47">
        <f t="shared" si="16"/>
        <v>0</v>
      </c>
    </row>
    <row r="59" spans="1:7" x14ac:dyDescent="0.25">
      <c r="A59" s="58" t="s">
        <v>285</v>
      </c>
      <c r="B59" s="47">
        <f t="shared" ref="B59:G59" si="17">SUM(B60:B61)</f>
        <v>0</v>
      </c>
      <c r="C59" s="47">
        <f t="shared" si="17"/>
        <v>0</v>
      </c>
      <c r="D59" s="201">
        <f t="shared" si="15"/>
        <v>0</v>
      </c>
      <c r="E59" s="47">
        <f t="shared" si="17"/>
        <v>0</v>
      </c>
      <c r="F59" s="210">
        <f t="shared" si="17"/>
        <v>0</v>
      </c>
      <c r="G59" s="47">
        <f t="shared" si="17"/>
        <v>0</v>
      </c>
    </row>
    <row r="60" spans="1:7" ht="30" x14ac:dyDescent="0.25">
      <c r="A60" s="79" t="s">
        <v>286</v>
      </c>
      <c r="B60" s="47">
        <v>0</v>
      </c>
      <c r="C60" s="47">
        <v>0</v>
      </c>
      <c r="D60" s="201">
        <f t="shared" si="15"/>
        <v>0</v>
      </c>
      <c r="E60" s="47">
        <v>0</v>
      </c>
      <c r="F60" s="210">
        <v>0</v>
      </c>
      <c r="G60" s="47">
        <f>F60-B60</f>
        <v>0</v>
      </c>
    </row>
    <row r="61" spans="1:7" x14ac:dyDescent="0.25">
      <c r="A61" s="79" t="s">
        <v>287</v>
      </c>
      <c r="B61" s="47">
        <v>0</v>
      </c>
      <c r="C61" s="47">
        <v>0</v>
      </c>
      <c r="D61" s="201">
        <f t="shared" si="15"/>
        <v>0</v>
      </c>
      <c r="E61" s="47">
        <v>0</v>
      </c>
      <c r="F61" s="210">
        <v>0</v>
      </c>
      <c r="G61" s="47">
        <f t="shared" ref="G61:G63" si="18">F61-B61</f>
        <v>0</v>
      </c>
    </row>
    <row r="62" spans="1:7" x14ac:dyDescent="0.25">
      <c r="A62" s="58" t="s">
        <v>288</v>
      </c>
      <c r="B62" s="47">
        <v>0</v>
      </c>
      <c r="C62" s="47">
        <v>0</v>
      </c>
      <c r="D62" s="201">
        <f t="shared" si="15"/>
        <v>0</v>
      </c>
      <c r="E62" s="47">
        <v>0</v>
      </c>
      <c r="F62" s="210">
        <v>0</v>
      </c>
      <c r="G62" s="47">
        <f t="shared" si="18"/>
        <v>0</v>
      </c>
    </row>
    <row r="63" spans="1:7" x14ac:dyDescent="0.25">
      <c r="A63" s="58" t="s">
        <v>289</v>
      </c>
      <c r="B63" s="47">
        <v>0</v>
      </c>
      <c r="C63" s="47">
        <v>0</v>
      </c>
      <c r="D63" s="201">
        <f t="shared" si="15"/>
        <v>0</v>
      </c>
      <c r="E63" s="47">
        <v>0</v>
      </c>
      <c r="F63" s="210">
        <v>0</v>
      </c>
      <c r="G63" s="47">
        <f t="shared" si="18"/>
        <v>0</v>
      </c>
    </row>
    <row r="64" spans="1:7" x14ac:dyDescent="0.25">
      <c r="A64" s="45"/>
      <c r="B64" s="49"/>
      <c r="C64" s="49"/>
      <c r="D64" s="207"/>
      <c r="E64" s="49"/>
      <c r="F64" s="213"/>
      <c r="G64" s="49"/>
    </row>
    <row r="65" spans="1:7" x14ac:dyDescent="0.25">
      <c r="A65" s="3" t="s">
        <v>290</v>
      </c>
      <c r="B65" s="4">
        <f t="shared" ref="B65:G65" si="19">B45+B54+B59+B62+B63</f>
        <v>344723280.72000003</v>
      </c>
      <c r="C65" s="4">
        <f t="shared" si="19"/>
        <v>1018524.2800000003</v>
      </c>
      <c r="D65" s="205">
        <f t="shared" si="19"/>
        <v>345741805</v>
      </c>
      <c r="E65" s="4">
        <f t="shared" si="19"/>
        <v>274452102.76999998</v>
      </c>
      <c r="F65" s="211">
        <f t="shared" si="19"/>
        <v>274452102.76999998</v>
      </c>
      <c r="G65" s="4">
        <f t="shared" si="19"/>
        <v>-70271177.950000003</v>
      </c>
    </row>
    <row r="66" spans="1:7" x14ac:dyDescent="0.25">
      <c r="A66" s="45"/>
      <c r="B66" s="49"/>
      <c r="C66" s="49"/>
      <c r="D66" s="207"/>
      <c r="E66" s="49"/>
      <c r="F66" s="213"/>
      <c r="G66" s="49"/>
    </row>
    <row r="67" spans="1:7" x14ac:dyDescent="0.25">
      <c r="A67" s="3" t="s">
        <v>291</v>
      </c>
      <c r="B67" s="4">
        <f t="shared" ref="B67:G67" si="20">B68</f>
        <v>0</v>
      </c>
      <c r="C67" s="4">
        <f t="shared" si="20"/>
        <v>0</v>
      </c>
      <c r="D67" s="205">
        <f t="shared" si="20"/>
        <v>0</v>
      </c>
      <c r="E67" s="4">
        <f t="shared" si="20"/>
        <v>0</v>
      </c>
      <c r="F67" s="211">
        <f t="shared" si="20"/>
        <v>0</v>
      </c>
      <c r="G67" s="4">
        <f t="shared" si="20"/>
        <v>0</v>
      </c>
    </row>
    <row r="68" spans="1:7" x14ac:dyDescent="0.25">
      <c r="A68" s="58" t="s">
        <v>292</v>
      </c>
      <c r="B68" s="47">
        <v>0</v>
      </c>
      <c r="C68" s="47">
        <v>0</v>
      </c>
      <c r="D68" s="201">
        <v>0</v>
      </c>
      <c r="E68" s="47">
        <v>0</v>
      </c>
      <c r="F68" s="210">
        <v>0</v>
      </c>
      <c r="G68" s="47">
        <f>F68-B68</f>
        <v>0</v>
      </c>
    </row>
    <row r="69" spans="1:7" x14ac:dyDescent="0.25">
      <c r="A69" s="45"/>
      <c r="B69" s="49"/>
      <c r="C69" s="49"/>
      <c r="D69" s="207"/>
      <c r="E69" s="49"/>
      <c r="F69" s="213"/>
      <c r="G69" s="49"/>
    </row>
    <row r="70" spans="1:7" x14ac:dyDescent="0.25">
      <c r="A70" s="3" t="s">
        <v>293</v>
      </c>
      <c r="B70" s="4">
        <f t="shared" ref="B70:G70" si="21">B41+B65+B67</f>
        <v>1110168831.4100001</v>
      </c>
      <c r="C70" s="4">
        <f t="shared" si="21"/>
        <v>22466910.84</v>
      </c>
      <c r="D70" s="205">
        <f t="shared" si="21"/>
        <v>1132635742.25</v>
      </c>
      <c r="E70" s="4">
        <f t="shared" si="21"/>
        <v>901488578.65999997</v>
      </c>
      <c r="F70" s="211">
        <f t="shared" si="21"/>
        <v>867108305.86000001</v>
      </c>
      <c r="G70" s="4">
        <f t="shared" si="21"/>
        <v>-243060525.54999995</v>
      </c>
    </row>
    <row r="71" spans="1:7" x14ac:dyDescent="0.25">
      <c r="A71" s="45"/>
      <c r="B71" s="49"/>
      <c r="C71" s="49"/>
      <c r="D71" s="207"/>
      <c r="E71" s="49"/>
      <c r="F71" s="213"/>
      <c r="G71" s="49"/>
    </row>
    <row r="72" spans="1:7" x14ac:dyDescent="0.25">
      <c r="A72" s="3" t="s">
        <v>294</v>
      </c>
      <c r="B72" s="49"/>
      <c r="C72" s="49"/>
      <c r="D72" s="207"/>
      <c r="E72" s="49"/>
      <c r="F72" s="213"/>
      <c r="G72" s="49"/>
    </row>
    <row r="73" spans="1:7" ht="30" x14ac:dyDescent="0.25">
      <c r="A73" s="67" t="s">
        <v>295</v>
      </c>
      <c r="B73" s="47">
        <v>0</v>
      </c>
      <c r="C73" s="47">
        <v>0</v>
      </c>
      <c r="D73" s="201">
        <v>0</v>
      </c>
      <c r="E73" s="47">
        <v>0</v>
      </c>
      <c r="F73" s="210">
        <v>0</v>
      </c>
      <c r="G73" s="47">
        <f>F73-B73</f>
        <v>0</v>
      </c>
    </row>
    <row r="74" spans="1:7" ht="30" x14ac:dyDescent="0.25">
      <c r="A74" s="67" t="s">
        <v>296</v>
      </c>
      <c r="B74" s="47">
        <v>0</v>
      </c>
      <c r="C74" s="47">
        <v>0</v>
      </c>
      <c r="D74" s="201">
        <v>0</v>
      </c>
      <c r="E74" s="47">
        <v>0</v>
      </c>
      <c r="F74" s="210">
        <v>0</v>
      </c>
      <c r="G74" s="47">
        <f>F74-B74</f>
        <v>0</v>
      </c>
    </row>
    <row r="75" spans="1:7" x14ac:dyDescent="0.25">
      <c r="A75" s="18" t="s">
        <v>297</v>
      </c>
      <c r="B75" s="4">
        <f t="shared" ref="B75:G75" si="22">B73+B74</f>
        <v>0</v>
      </c>
      <c r="C75" s="4">
        <f t="shared" si="22"/>
        <v>0</v>
      </c>
      <c r="D75" s="205">
        <f t="shared" si="22"/>
        <v>0</v>
      </c>
      <c r="E75" s="4">
        <f t="shared" si="22"/>
        <v>0</v>
      </c>
      <c r="F75" s="211">
        <f t="shared" si="22"/>
        <v>0</v>
      </c>
      <c r="G75" s="4">
        <f t="shared" si="22"/>
        <v>0</v>
      </c>
    </row>
    <row r="76" spans="1:7" x14ac:dyDescent="0.25">
      <c r="A76" s="55"/>
      <c r="B76" s="81"/>
      <c r="C76" s="81"/>
      <c r="D76" s="208"/>
      <c r="E76" s="81"/>
      <c r="F76" s="214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scale="90" orientation="landscape" r:id="rId1"/>
  <ignoredErrors>
    <ignoredError sqref="B16:F16 B35:F35 B64:F75 G9:G15 G60:G76 G55:G58 G38:G53 B54:C57 B37:F37 B36:C36 E36:F36 B40:F45 B38:C38 E38:F38 B39:C39 E39:F39 B58 E58:F58 B60:C63 E60:F63 E54:F57" unlockedFormula="1"/>
    <ignoredError sqref="B28:F28 B59:C59 E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0"/>
  <sheetViews>
    <sheetView showGridLines="0" zoomScaleNormal="100" workbookViewId="0">
      <selection activeCell="J131" sqref="J131"/>
    </sheetView>
  </sheetViews>
  <sheetFormatPr baseColWidth="10" defaultColWidth="11" defaultRowHeight="15" x14ac:dyDescent="0.25"/>
  <cols>
    <col min="1" max="1" width="82.42578125" customWidth="1"/>
    <col min="2" max="2" width="16" customWidth="1"/>
    <col min="3" max="3" width="16.7109375" customWidth="1"/>
    <col min="4" max="4" width="16.5703125" customWidth="1"/>
    <col min="5" max="5" width="15.5703125" customWidth="1"/>
    <col min="6" max="6" width="15" customWidth="1"/>
    <col min="7" max="7" width="14.7109375" customWidth="1"/>
    <col min="8" max="8" width="2.28515625" customWidth="1"/>
  </cols>
  <sheetData>
    <row r="1" spans="1:7" ht="40.9" customHeight="1" x14ac:dyDescent="0.25">
      <c r="A1" s="224" t="s">
        <v>298</v>
      </c>
      <c r="B1" s="216"/>
      <c r="C1" s="216"/>
      <c r="D1" s="216"/>
      <c r="E1" s="216"/>
      <c r="F1" s="216"/>
      <c r="G1" s="217"/>
    </row>
    <row r="2" spans="1:7" x14ac:dyDescent="0.25">
      <c r="A2" s="121" t="str">
        <f>'Formato 1'!A2</f>
        <v>Municipio de Salamanca, Guanajuato</v>
      </c>
      <c r="B2" s="121"/>
      <c r="C2" s="121"/>
      <c r="D2" s="121"/>
      <c r="E2" s="121"/>
      <c r="F2" s="121"/>
      <c r="G2" s="121"/>
    </row>
    <row r="3" spans="1:7" x14ac:dyDescent="0.25">
      <c r="A3" s="122" t="s">
        <v>299</v>
      </c>
      <c r="B3" s="122"/>
      <c r="C3" s="122"/>
      <c r="D3" s="122"/>
      <c r="E3" s="122"/>
      <c r="F3" s="122"/>
      <c r="G3" s="122"/>
    </row>
    <row r="4" spans="1:7" x14ac:dyDescent="0.25">
      <c r="A4" s="122" t="s">
        <v>300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Septiembre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22" t="s">
        <v>6</v>
      </c>
      <c r="B7" s="222" t="s">
        <v>301</v>
      </c>
      <c r="C7" s="222"/>
      <c r="D7" s="222"/>
      <c r="E7" s="222"/>
      <c r="F7" s="222"/>
      <c r="G7" s="223" t="s">
        <v>302</v>
      </c>
    </row>
    <row r="8" spans="1:7" ht="30" x14ac:dyDescent="0.25">
      <c r="A8" s="22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22"/>
    </row>
    <row r="9" spans="1:7" x14ac:dyDescent="0.25">
      <c r="A9" s="27" t="s">
        <v>307</v>
      </c>
      <c r="B9" s="187">
        <f>B10+B18+B189+B28+B38+B48+B58+B62+B71+B75</f>
        <v>765445550.69000006</v>
      </c>
      <c r="C9" s="187">
        <f t="shared" ref="C9:G9" si="0">C10+C18+C189+C28+C38+C48+C58+C62+C71+C75</f>
        <v>184090668.72</v>
      </c>
      <c r="D9" s="187">
        <f t="shared" si="0"/>
        <v>949536219.40999997</v>
      </c>
      <c r="E9" s="187">
        <f t="shared" si="0"/>
        <v>543864429.34000003</v>
      </c>
      <c r="F9" s="187">
        <f t="shared" si="0"/>
        <v>543795942.17999995</v>
      </c>
      <c r="G9" s="187">
        <f t="shared" si="0"/>
        <v>405671790.06999999</v>
      </c>
    </row>
    <row r="10" spans="1:7" x14ac:dyDescent="0.25">
      <c r="A10" s="82" t="s">
        <v>308</v>
      </c>
      <c r="B10" s="185">
        <f>SUM(B11:B17)</f>
        <v>376980305.44999999</v>
      </c>
      <c r="C10" s="185">
        <f t="shared" ref="C10:F10" si="1">SUM(C11:C17)</f>
        <v>0</v>
      </c>
      <c r="D10" s="185">
        <f t="shared" si="1"/>
        <v>376980305.44999999</v>
      </c>
      <c r="E10" s="187">
        <f t="shared" si="1"/>
        <v>232980643.32999998</v>
      </c>
      <c r="F10" s="185">
        <f t="shared" si="1"/>
        <v>232980643.32999998</v>
      </c>
      <c r="G10" s="185">
        <f>SUM(G11:G17)</f>
        <v>143999662.11999997</v>
      </c>
    </row>
    <row r="11" spans="1:7" x14ac:dyDescent="0.25">
      <c r="A11" s="83" t="s">
        <v>309</v>
      </c>
      <c r="B11" s="186">
        <v>216282751.96000001</v>
      </c>
      <c r="C11" s="186">
        <v>-4150000</v>
      </c>
      <c r="D11" s="185">
        <v>212132751.96000001</v>
      </c>
      <c r="E11" s="186">
        <v>143363106.12</v>
      </c>
      <c r="F11" s="186">
        <v>143363106.12</v>
      </c>
      <c r="G11" s="185">
        <v>68769645.840000004</v>
      </c>
    </row>
    <row r="12" spans="1:7" x14ac:dyDescent="0.25">
      <c r="A12" s="83" t="s">
        <v>310</v>
      </c>
      <c r="B12" s="186">
        <v>2035624.21</v>
      </c>
      <c r="C12" s="186">
        <v>2500000</v>
      </c>
      <c r="D12" s="185">
        <v>4535624.21</v>
      </c>
      <c r="E12" s="186">
        <v>3560055.9</v>
      </c>
      <c r="F12" s="186">
        <v>3560055.9</v>
      </c>
      <c r="G12" s="185">
        <v>975568.31</v>
      </c>
    </row>
    <row r="13" spans="1:7" x14ac:dyDescent="0.25">
      <c r="A13" s="83" t="s">
        <v>311</v>
      </c>
      <c r="B13" s="186">
        <v>42397918.670000002</v>
      </c>
      <c r="C13" s="186">
        <v>-6691585.6299999999</v>
      </c>
      <c r="D13" s="185">
        <v>35706333.039999999</v>
      </c>
      <c r="E13" s="186">
        <v>14789986.48</v>
      </c>
      <c r="F13" s="186">
        <v>14789986.48</v>
      </c>
      <c r="G13" s="185">
        <v>20916346.559999999</v>
      </c>
    </row>
    <row r="14" spans="1:7" x14ac:dyDescent="0.25">
      <c r="A14" s="83" t="s">
        <v>312</v>
      </c>
      <c r="B14" s="186">
        <v>82088587.709999993</v>
      </c>
      <c r="C14" s="186">
        <v>5468000</v>
      </c>
      <c r="D14" s="185">
        <v>87556587.709999993</v>
      </c>
      <c r="E14" s="186">
        <v>49322821.479999997</v>
      </c>
      <c r="F14" s="186">
        <v>49322821.479999997</v>
      </c>
      <c r="G14" s="185">
        <v>38233766.229999997</v>
      </c>
    </row>
    <row r="15" spans="1:7" x14ac:dyDescent="0.25">
      <c r="A15" s="83" t="s">
        <v>313</v>
      </c>
      <c r="B15" s="186">
        <v>33362231</v>
      </c>
      <c r="C15" s="186">
        <v>-52509.42</v>
      </c>
      <c r="D15" s="185">
        <v>33309721.579999998</v>
      </c>
      <c r="E15" s="186">
        <v>21944673.350000001</v>
      </c>
      <c r="F15" s="186">
        <v>21944673.350000001</v>
      </c>
      <c r="G15" s="185">
        <v>11365048.229999997</v>
      </c>
    </row>
    <row r="16" spans="1:7" x14ac:dyDescent="0.25">
      <c r="A16" s="83" t="s">
        <v>314</v>
      </c>
      <c r="B16" s="186">
        <v>813191.9</v>
      </c>
      <c r="C16" s="186">
        <v>2926095.05</v>
      </c>
      <c r="D16" s="185">
        <v>3739286.9499999997</v>
      </c>
      <c r="E16" s="186">
        <v>0</v>
      </c>
      <c r="F16" s="186">
        <v>0</v>
      </c>
      <c r="G16" s="185">
        <v>3739286.9499999997</v>
      </c>
    </row>
    <row r="17" spans="1:7" x14ac:dyDescent="0.25">
      <c r="A17" s="83" t="s">
        <v>315</v>
      </c>
      <c r="B17" s="185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82" t="s">
        <v>316</v>
      </c>
      <c r="B18" s="185">
        <f>SUM(B19:B27)</f>
        <v>56422030.829999998</v>
      </c>
      <c r="C18" s="185">
        <f>SUM(C19:C27)</f>
        <v>15251441.510000004</v>
      </c>
      <c r="D18" s="185">
        <f t="shared" ref="D18:G18" si="2">SUM(D19:D27)</f>
        <v>71673472.340000004</v>
      </c>
      <c r="E18" s="187">
        <f t="shared" si="2"/>
        <v>48816730.669999994</v>
      </c>
      <c r="F18" s="185">
        <f t="shared" si="2"/>
        <v>48793730.669999994</v>
      </c>
      <c r="G18" s="185">
        <f t="shared" si="2"/>
        <v>22856741.669999998</v>
      </c>
    </row>
    <row r="19" spans="1:7" x14ac:dyDescent="0.25">
      <c r="A19" s="83" t="s">
        <v>317</v>
      </c>
      <c r="B19" s="186">
        <v>9504049.8399999999</v>
      </c>
      <c r="C19" s="186">
        <v>158183.04000000001</v>
      </c>
      <c r="D19" s="185">
        <v>9662232.879999999</v>
      </c>
      <c r="E19" s="186">
        <v>6383860.9299999997</v>
      </c>
      <c r="F19" s="186">
        <v>6383860.9299999997</v>
      </c>
      <c r="G19" s="185">
        <v>3278371.9499999993</v>
      </c>
    </row>
    <row r="20" spans="1:7" x14ac:dyDescent="0.25">
      <c r="A20" s="83" t="s">
        <v>318</v>
      </c>
      <c r="B20" s="186">
        <v>5313703.1399999997</v>
      </c>
      <c r="C20" s="186">
        <v>1401732.08</v>
      </c>
      <c r="D20" s="185">
        <v>6715435.2199999997</v>
      </c>
      <c r="E20" s="186">
        <v>4185045.9</v>
      </c>
      <c r="F20" s="186">
        <v>4185045.9</v>
      </c>
      <c r="G20" s="185">
        <v>2530389.3199999998</v>
      </c>
    </row>
    <row r="21" spans="1:7" x14ac:dyDescent="0.25">
      <c r="A21" s="83" t="s">
        <v>319</v>
      </c>
      <c r="B21" s="186">
        <v>588560</v>
      </c>
      <c r="C21" s="186">
        <v>-20000</v>
      </c>
      <c r="D21" s="185">
        <v>568560</v>
      </c>
      <c r="E21" s="186">
        <v>12500</v>
      </c>
      <c r="F21" s="186">
        <v>12500</v>
      </c>
      <c r="G21" s="185">
        <v>556060</v>
      </c>
    </row>
    <row r="22" spans="1:7" x14ac:dyDescent="0.25">
      <c r="A22" s="83" t="s">
        <v>320</v>
      </c>
      <c r="B22" s="186">
        <v>13603718.949999999</v>
      </c>
      <c r="C22" s="186">
        <v>3559044</v>
      </c>
      <c r="D22" s="185">
        <v>17162762.949999999</v>
      </c>
      <c r="E22" s="186">
        <v>12732019.9</v>
      </c>
      <c r="F22" s="186">
        <v>12732019.9</v>
      </c>
      <c r="G22" s="185">
        <v>4430743.0499999989</v>
      </c>
    </row>
    <row r="23" spans="1:7" x14ac:dyDescent="0.25">
      <c r="A23" s="83" t="s">
        <v>321</v>
      </c>
      <c r="B23" s="186">
        <v>1990042.66</v>
      </c>
      <c r="C23" s="186">
        <v>1877105</v>
      </c>
      <c r="D23" s="185">
        <v>3867147.66</v>
      </c>
      <c r="E23" s="186">
        <v>1363029.75</v>
      </c>
      <c r="F23" s="186">
        <v>1363029.75</v>
      </c>
      <c r="G23" s="185">
        <v>2504117.91</v>
      </c>
    </row>
    <row r="24" spans="1:7" x14ac:dyDescent="0.25">
      <c r="A24" s="83" t="s">
        <v>322</v>
      </c>
      <c r="B24" s="186">
        <v>34424.879999999997</v>
      </c>
      <c r="C24" s="186">
        <v>13552492</v>
      </c>
      <c r="D24" s="185">
        <v>13586916.880000001</v>
      </c>
      <c r="E24" s="186">
        <v>8730653.1300000008</v>
      </c>
      <c r="F24" s="186">
        <v>8730653.1300000008</v>
      </c>
      <c r="G24" s="185">
        <v>4856263.75</v>
      </c>
    </row>
    <row r="25" spans="1:7" x14ac:dyDescent="0.25">
      <c r="A25" s="83" t="s">
        <v>323</v>
      </c>
      <c r="B25" s="186">
        <v>12745968.210000001</v>
      </c>
      <c r="C25" s="186">
        <v>-3677607.74</v>
      </c>
      <c r="D25" s="185">
        <v>9068360.4700000007</v>
      </c>
      <c r="E25" s="186">
        <v>7054086.7999999998</v>
      </c>
      <c r="F25" s="186">
        <v>7031086.7999999998</v>
      </c>
      <c r="G25" s="185">
        <v>2014273.6700000009</v>
      </c>
    </row>
    <row r="26" spans="1:7" x14ac:dyDescent="0.25">
      <c r="A26" s="83" t="s">
        <v>324</v>
      </c>
      <c r="B26" s="186">
        <v>975780</v>
      </c>
      <c r="C26" s="186">
        <v>-974506.87</v>
      </c>
      <c r="D26" s="185">
        <v>1273.1300000000047</v>
      </c>
      <c r="E26" s="186">
        <v>0</v>
      </c>
      <c r="F26" s="186">
        <v>0</v>
      </c>
      <c r="G26" s="185">
        <v>1273.1300000000047</v>
      </c>
    </row>
    <row r="27" spans="1:7" x14ac:dyDescent="0.25">
      <c r="A27" s="83" t="s">
        <v>325</v>
      </c>
      <c r="B27" s="186">
        <v>11665783.15</v>
      </c>
      <c r="C27" s="186">
        <v>-625000</v>
      </c>
      <c r="D27" s="185">
        <v>11040783.15</v>
      </c>
      <c r="E27" s="186">
        <v>8355534.2599999998</v>
      </c>
      <c r="F27" s="186">
        <v>8355534.2599999998</v>
      </c>
      <c r="G27" s="185">
        <v>2685248.8900000006</v>
      </c>
    </row>
    <row r="28" spans="1:7" x14ac:dyDescent="0.25">
      <c r="A28" s="82" t="s">
        <v>326</v>
      </c>
      <c r="B28" s="185">
        <f>SUM(B29:B37)</f>
        <v>131053598.68000001</v>
      </c>
      <c r="C28" s="185">
        <f t="shared" ref="C28:G28" si="3">SUM(C29:C37)</f>
        <v>56141794.869999997</v>
      </c>
      <c r="D28" s="185">
        <f t="shared" si="3"/>
        <v>187195393.55000001</v>
      </c>
      <c r="E28" s="187">
        <f t="shared" si="3"/>
        <v>104843594.00999999</v>
      </c>
      <c r="F28" s="185">
        <f t="shared" si="3"/>
        <v>104798106.84999998</v>
      </c>
      <c r="G28" s="185">
        <f t="shared" si="3"/>
        <v>82351799.540000007</v>
      </c>
    </row>
    <row r="29" spans="1:7" x14ac:dyDescent="0.25">
      <c r="A29" s="83" t="s">
        <v>327</v>
      </c>
      <c r="B29" s="186">
        <v>34290942.780000001</v>
      </c>
      <c r="C29" s="186">
        <v>18268728.100000001</v>
      </c>
      <c r="D29" s="185">
        <v>52559670.880000003</v>
      </c>
      <c r="E29" s="186">
        <v>42765788.469999999</v>
      </c>
      <c r="F29" s="186">
        <v>42765788.469999999</v>
      </c>
      <c r="G29" s="185">
        <v>9793882.4100000039</v>
      </c>
    </row>
    <row r="30" spans="1:7" x14ac:dyDescent="0.25">
      <c r="A30" s="83" t="s">
        <v>328</v>
      </c>
      <c r="B30" s="186">
        <v>7510303.8799999999</v>
      </c>
      <c r="C30" s="186">
        <v>1836487.94</v>
      </c>
      <c r="D30" s="185">
        <v>9346791.8200000003</v>
      </c>
      <c r="E30" s="186">
        <v>3908688.9</v>
      </c>
      <c r="F30" s="186">
        <v>3908688.9</v>
      </c>
      <c r="G30" s="185">
        <v>5438102.9199999999</v>
      </c>
    </row>
    <row r="31" spans="1:7" x14ac:dyDescent="0.25">
      <c r="A31" s="83" t="s">
        <v>329</v>
      </c>
      <c r="B31" s="186">
        <v>23539923.359999999</v>
      </c>
      <c r="C31" s="186">
        <v>26285630.43</v>
      </c>
      <c r="D31" s="185">
        <v>49825553.789999999</v>
      </c>
      <c r="E31" s="186">
        <v>10853081.35</v>
      </c>
      <c r="F31" s="186">
        <v>10842177.35</v>
      </c>
      <c r="G31" s="185">
        <v>38972472.439999998</v>
      </c>
    </row>
    <row r="32" spans="1:7" x14ac:dyDescent="0.25">
      <c r="A32" s="83" t="s">
        <v>330</v>
      </c>
      <c r="B32" s="186">
        <v>7900000</v>
      </c>
      <c r="C32" s="186">
        <v>-410616.74</v>
      </c>
      <c r="D32" s="185">
        <v>7489383.2599999998</v>
      </c>
      <c r="E32" s="186">
        <v>6184817.5700000003</v>
      </c>
      <c r="F32" s="186">
        <v>6184817.5700000003</v>
      </c>
      <c r="G32" s="185">
        <v>1304565.6899999995</v>
      </c>
    </row>
    <row r="33" spans="1:8" ht="14.45" customHeight="1" x14ac:dyDescent="0.25">
      <c r="A33" s="83" t="s">
        <v>331</v>
      </c>
      <c r="B33" s="186">
        <v>18964783.809999999</v>
      </c>
      <c r="C33" s="186">
        <v>3040820.14</v>
      </c>
      <c r="D33" s="185">
        <v>22005603.949999999</v>
      </c>
      <c r="E33" s="186">
        <v>15423155.199999999</v>
      </c>
      <c r="F33" s="186">
        <v>15423155.199999999</v>
      </c>
      <c r="G33" s="185">
        <v>6582448.75</v>
      </c>
    </row>
    <row r="34" spans="1:8" ht="14.45" customHeight="1" x14ac:dyDescent="0.25">
      <c r="A34" s="83" t="s">
        <v>332</v>
      </c>
      <c r="B34" s="186">
        <v>9165708.8000000007</v>
      </c>
      <c r="C34" s="186">
        <v>87390</v>
      </c>
      <c r="D34" s="185">
        <v>9253098.8000000007</v>
      </c>
      <c r="E34" s="186">
        <v>2982954.28</v>
      </c>
      <c r="F34" s="186">
        <v>2982954.28</v>
      </c>
      <c r="G34" s="185">
        <v>6270144.5200000014</v>
      </c>
    </row>
    <row r="35" spans="1:8" ht="14.45" customHeight="1" x14ac:dyDescent="0.25">
      <c r="A35" s="83" t="s">
        <v>333</v>
      </c>
      <c r="B35" s="186">
        <v>1148335.01</v>
      </c>
      <c r="C35" s="186">
        <v>110000</v>
      </c>
      <c r="D35" s="185">
        <v>1258335.01</v>
      </c>
      <c r="E35" s="186">
        <v>286761.23</v>
      </c>
      <c r="F35" s="186">
        <v>252178.07</v>
      </c>
      <c r="G35" s="185">
        <v>971573.78</v>
      </c>
    </row>
    <row r="36" spans="1:8" ht="14.45" customHeight="1" x14ac:dyDescent="0.25">
      <c r="A36" s="83" t="s">
        <v>334</v>
      </c>
      <c r="B36" s="186">
        <v>10602352</v>
      </c>
      <c r="C36" s="186">
        <v>4697356</v>
      </c>
      <c r="D36" s="185">
        <v>15299708</v>
      </c>
      <c r="E36" s="186">
        <v>11839160.6</v>
      </c>
      <c r="F36" s="186">
        <v>11839160.6</v>
      </c>
      <c r="G36" s="185">
        <v>3460547.4000000004</v>
      </c>
    </row>
    <row r="37" spans="1:8" ht="14.45" customHeight="1" x14ac:dyDescent="0.25">
      <c r="A37" s="83" t="s">
        <v>335</v>
      </c>
      <c r="B37" s="186">
        <v>17931249.039999999</v>
      </c>
      <c r="C37" s="186">
        <v>2225999</v>
      </c>
      <c r="D37" s="185">
        <v>20157248.039999999</v>
      </c>
      <c r="E37" s="186">
        <v>10599186.41</v>
      </c>
      <c r="F37" s="186">
        <v>10599186.41</v>
      </c>
      <c r="G37" s="185">
        <v>9558061.629999999</v>
      </c>
    </row>
    <row r="38" spans="1:8" x14ac:dyDescent="0.25">
      <c r="A38" s="82" t="s">
        <v>336</v>
      </c>
      <c r="B38" s="185">
        <f>SUM(B39:B47)</f>
        <v>153489615.72999999</v>
      </c>
      <c r="C38" s="185">
        <f t="shared" ref="C38:G38" si="4">SUM(C39:C47)</f>
        <v>5862327.4299999997</v>
      </c>
      <c r="D38" s="185">
        <f t="shared" si="4"/>
        <v>159351943.16</v>
      </c>
      <c r="E38" s="187">
        <f t="shared" si="4"/>
        <v>112041945.17999999</v>
      </c>
      <c r="F38" s="185">
        <f t="shared" si="4"/>
        <v>112041945.17999999</v>
      </c>
      <c r="G38" s="185">
        <f t="shared" si="4"/>
        <v>47309997.980000004</v>
      </c>
    </row>
    <row r="39" spans="1:8" x14ac:dyDescent="0.25">
      <c r="A39" s="83" t="s">
        <v>337</v>
      </c>
      <c r="B39" s="186">
        <v>0</v>
      </c>
      <c r="C39" s="186">
        <v>1200000</v>
      </c>
      <c r="D39" s="185">
        <v>1200000</v>
      </c>
      <c r="E39" s="186">
        <v>1200000</v>
      </c>
      <c r="F39" s="186">
        <v>1200000</v>
      </c>
      <c r="G39" s="185">
        <v>0</v>
      </c>
    </row>
    <row r="40" spans="1:8" x14ac:dyDescent="0.25">
      <c r="A40" s="83" t="s">
        <v>338</v>
      </c>
      <c r="B40" s="186">
        <v>94486943.739999995</v>
      </c>
      <c r="C40" s="186">
        <v>4075604.93</v>
      </c>
      <c r="D40" s="185">
        <v>98562548.670000002</v>
      </c>
      <c r="E40" s="186">
        <v>73305565.549999997</v>
      </c>
      <c r="F40" s="186">
        <v>73305565.549999997</v>
      </c>
      <c r="G40" s="185">
        <v>25256983.120000005</v>
      </c>
    </row>
    <row r="41" spans="1:8" x14ac:dyDescent="0.25">
      <c r="A41" s="83" t="s">
        <v>339</v>
      </c>
      <c r="B41" s="186">
        <v>23850000</v>
      </c>
      <c r="C41" s="186">
        <v>-1013277.5</v>
      </c>
      <c r="D41" s="185">
        <v>22836722.5</v>
      </c>
      <c r="E41" s="186">
        <v>8119160</v>
      </c>
      <c r="F41" s="186">
        <v>8119160</v>
      </c>
      <c r="G41" s="185">
        <v>14717562.5</v>
      </c>
    </row>
    <row r="42" spans="1:8" x14ac:dyDescent="0.25">
      <c r="A42" s="83" t="s">
        <v>340</v>
      </c>
      <c r="B42" s="186">
        <v>35152671.990000002</v>
      </c>
      <c r="C42" s="186">
        <v>1600000</v>
      </c>
      <c r="D42" s="185">
        <v>36752671.990000002</v>
      </c>
      <c r="E42" s="186">
        <v>29417219.629999999</v>
      </c>
      <c r="F42" s="186">
        <v>29417219.629999999</v>
      </c>
      <c r="G42" s="185">
        <v>7335452.3600000031</v>
      </c>
    </row>
    <row r="43" spans="1:8" x14ac:dyDescent="0.25">
      <c r="A43" s="83" t="s">
        <v>341</v>
      </c>
      <c r="B43" s="185">
        <v>0</v>
      </c>
      <c r="C43" s="185">
        <v>0</v>
      </c>
      <c r="D43" s="185">
        <v>0</v>
      </c>
      <c r="E43" s="185">
        <v>0</v>
      </c>
      <c r="F43" s="185">
        <v>0</v>
      </c>
      <c r="G43" s="185">
        <v>0</v>
      </c>
    </row>
    <row r="44" spans="1:8" x14ac:dyDescent="0.25">
      <c r="A44" s="83" t="s">
        <v>342</v>
      </c>
      <c r="B44" s="185">
        <v>0</v>
      </c>
      <c r="C44" s="185">
        <v>0</v>
      </c>
      <c r="D44" s="185">
        <v>0</v>
      </c>
      <c r="E44" s="185">
        <v>0</v>
      </c>
      <c r="F44" s="185">
        <v>0</v>
      </c>
      <c r="G44" s="185">
        <v>0</v>
      </c>
    </row>
    <row r="45" spans="1:8" x14ac:dyDescent="0.25">
      <c r="A45" s="83" t="s">
        <v>343</v>
      </c>
      <c r="B45" s="185">
        <v>0</v>
      </c>
      <c r="C45" s="185">
        <v>0</v>
      </c>
      <c r="D45" s="185">
        <v>0</v>
      </c>
      <c r="E45" s="185">
        <v>0</v>
      </c>
      <c r="F45" s="185">
        <v>0</v>
      </c>
      <c r="G45" s="185">
        <v>0</v>
      </c>
    </row>
    <row r="46" spans="1:8" x14ac:dyDescent="0.25">
      <c r="A46" s="83" t="s">
        <v>344</v>
      </c>
      <c r="B46" s="185">
        <v>0</v>
      </c>
      <c r="C46" s="185">
        <v>0</v>
      </c>
      <c r="D46" s="185">
        <v>0</v>
      </c>
      <c r="E46" s="185">
        <v>0</v>
      </c>
      <c r="F46" s="185">
        <v>0</v>
      </c>
      <c r="G46" s="185">
        <v>0</v>
      </c>
    </row>
    <row r="47" spans="1:8" x14ac:dyDescent="0.25">
      <c r="A47" s="83" t="s">
        <v>345</v>
      </c>
      <c r="B47" s="185">
        <v>0</v>
      </c>
      <c r="C47" s="185">
        <v>0</v>
      </c>
      <c r="D47" s="185">
        <v>0</v>
      </c>
      <c r="E47" s="185">
        <v>0</v>
      </c>
      <c r="F47" s="185">
        <v>0</v>
      </c>
      <c r="G47" s="185">
        <v>0</v>
      </c>
    </row>
    <row r="48" spans="1:8" x14ac:dyDescent="0.25">
      <c r="A48" s="82" t="s">
        <v>346</v>
      </c>
      <c r="B48" s="185">
        <f>SUM(B49:B57)</f>
        <v>0</v>
      </c>
      <c r="C48" s="185">
        <f t="shared" ref="C48:F48" si="5">SUM(C49:C57)</f>
        <v>47000762.839999996</v>
      </c>
      <c r="D48" s="185">
        <f t="shared" si="5"/>
        <v>47000762.839999996</v>
      </c>
      <c r="E48" s="187">
        <f t="shared" si="5"/>
        <v>8159434.8299999991</v>
      </c>
      <c r="F48" s="185">
        <f t="shared" si="5"/>
        <v>8159434.8299999991</v>
      </c>
      <c r="G48" s="185">
        <f>SUM(G49:G57)</f>
        <v>38841328.010000005</v>
      </c>
      <c r="H48" s="185"/>
    </row>
    <row r="49" spans="1:7" x14ac:dyDescent="0.25">
      <c r="A49" s="83" t="s">
        <v>347</v>
      </c>
      <c r="B49" s="186">
        <v>0</v>
      </c>
      <c r="C49" s="186">
        <v>729752.53</v>
      </c>
      <c r="D49" s="185">
        <v>729752.53</v>
      </c>
      <c r="E49" s="186">
        <v>211894</v>
      </c>
      <c r="F49" s="186">
        <v>211894</v>
      </c>
      <c r="G49" s="185">
        <v>517858.53</v>
      </c>
    </row>
    <row r="50" spans="1:7" x14ac:dyDescent="0.25">
      <c r="A50" s="83" t="s">
        <v>348</v>
      </c>
      <c r="B50" s="186">
        <v>0</v>
      </c>
      <c r="C50" s="186">
        <v>9124600</v>
      </c>
      <c r="D50" s="185">
        <v>9124600</v>
      </c>
      <c r="E50" s="186">
        <v>5936536.3099999996</v>
      </c>
      <c r="F50" s="186">
        <v>5936536.3099999996</v>
      </c>
      <c r="G50" s="185">
        <v>3188063.6900000004</v>
      </c>
    </row>
    <row r="51" spans="1:7" x14ac:dyDescent="0.25">
      <c r="A51" s="83" t="s">
        <v>349</v>
      </c>
      <c r="B51" s="185">
        <v>0</v>
      </c>
      <c r="C51" s="185">
        <v>0</v>
      </c>
      <c r="D51" s="185">
        <v>0</v>
      </c>
      <c r="E51" s="185">
        <v>0</v>
      </c>
      <c r="F51" s="185">
        <v>0</v>
      </c>
      <c r="G51" s="185">
        <v>0</v>
      </c>
    </row>
    <row r="52" spans="1:7" x14ac:dyDescent="0.25">
      <c r="A52" s="83" t="s">
        <v>350</v>
      </c>
      <c r="B52" s="186">
        <v>0</v>
      </c>
      <c r="C52" s="186">
        <v>25065125.050000001</v>
      </c>
      <c r="D52" s="185">
        <v>25065125.050000001</v>
      </c>
      <c r="E52" s="186">
        <v>0</v>
      </c>
      <c r="F52" s="186">
        <v>0</v>
      </c>
      <c r="G52" s="185">
        <v>25065125.050000001</v>
      </c>
    </row>
    <row r="53" spans="1:7" x14ac:dyDescent="0.25">
      <c r="A53" s="83" t="s">
        <v>351</v>
      </c>
      <c r="B53" s="185">
        <v>0</v>
      </c>
      <c r="C53" s="185">
        <v>0</v>
      </c>
      <c r="D53" s="185">
        <v>0</v>
      </c>
      <c r="E53" s="185">
        <v>0</v>
      </c>
      <c r="F53" s="185">
        <v>0</v>
      </c>
      <c r="G53" s="185">
        <v>0</v>
      </c>
    </row>
    <row r="54" spans="1:7" x14ac:dyDescent="0.25">
      <c r="A54" s="83" t="s">
        <v>352</v>
      </c>
      <c r="B54" s="186">
        <v>0</v>
      </c>
      <c r="C54" s="186">
        <v>5855677.5199999996</v>
      </c>
      <c r="D54" s="185">
        <v>5855677.5199999996</v>
      </c>
      <c r="E54" s="186">
        <v>111004.52</v>
      </c>
      <c r="F54" s="186">
        <v>111004.52</v>
      </c>
      <c r="G54" s="185">
        <v>5744673</v>
      </c>
    </row>
    <row r="55" spans="1:7" x14ac:dyDescent="0.25">
      <c r="A55" s="83" t="s">
        <v>353</v>
      </c>
      <c r="B55" s="185">
        <v>0</v>
      </c>
      <c r="C55" s="185">
        <v>0</v>
      </c>
      <c r="D55" s="185">
        <v>0</v>
      </c>
      <c r="E55" s="185">
        <v>0</v>
      </c>
      <c r="F55" s="185">
        <v>0</v>
      </c>
      <c r="G55" s="185">
        <v>0</v>
      </c>
    </row>
    <row r="56" spans="1:7" x14ac:dyDescent="0.25">
      <c r="A56" s="83" t="s">
        <v>354</v>
      </c>
      <c r="B56" s="186">
        <v>0</v>
      </c>
      <c r="C56" s="186">
        <v>4325607.74</v>
      </c>
      <c r="D56" s="185">
        <v>4325607.74</v>
      </c>
      <c r="E56" s="186">
        <v>0</v>
      </c>
      <c r="F56" s="186">
        <v>0</v>
      </c>
      <c r="G56" s="185">
        <v>4325607.74</v>
      </c>
    </row>
    <row r="57" spans="1:7" x14ac:dyDescent="0.25">
      <c r="A57" s="83" t="s">
        <v>355</v>
      </c>
      <c r="B57" s="186">
        <v>0</v>
      </c>
      <c r="C57" s="186">
        <v>1900000</v>
      </c>
      <c r="D57" s="185">
        <v>1900000</v>
      </c>
      <c r="E57" s="186">
        <v>1900000</v>
      </c>
      <c r="F57" s="186">
        <v>1900000</v>
      </c>
      <c r="G57" s="185">
        <v>0</v>
      </c>
    </row>
    <row r="58" spans="1:7" x14ac:dyDescent="0.25">
      <c r="A58" s="82" t="s">
        <v>356</v>
      </c>
      <c r="B58" s="185">
        <f>SUM(B59:B61)</f>
        <v>37500000</v>
      </c>
      <c r="C58" s="185">
        <f t="shared" ref="C58:F58" si="6">SUM(C59:C61)</f>
        <v>62742563.469999999</v>
      </c>
      <c r="D58" s="185">
        <f t="shared" si="6"/>
        <v>100242563.47</v>
      </c>
      <c r="E58" s="187">
        <f t="shared" si="6"/>
        <v>37022081.32</v>
      </c>
      <c r="F58" s="185">
        <f t="shared" si="6"/>
        <v>37022081.32</v>
      </c>
      <c r="G58" s="185">
        <f>SUM(G59:G61)</f>
        <v>63220482.149999999</v>
      </c>
    </row>
    <row r="59" spans="1:7" x14ac:dyDescent="0.25">
      <c r="A59" s="83" t="s">
        <v>357</v>
      </c>
      <c r="B59" s="186">
        <v>37500000</v>
      </c>
      <c r="C59" s="186">
        <v>36317444.109999999</v>
      </c>
      <c r="D59" s="185">
        <v>73817444.109999999</v>
      </c>
      <c r="E59" s="186">
        <v>37022081.32</v>
      </c>
      <c r="F59" s="186">
        <v>37022081.32</v>
      </c>
      <c r="G59" s="185">
        <v>36795362.789999999</v>
      </c>
    </row>
    <row r="60" spans="1:7" x14ac:dyDescent="0.25">
      <c r="A60" s="83" t="s">
        <v>358</v>
      </c>
      <c r="B60" s="186">
        <v>0</v>
      </c>
      <c r="C60" s="186">
        <v>26425119.359999999</v>
      </c>
      <c r="D60" s="185">
        <v>26425119.359999999</v>
      </c>
      <c r="E60" s="186">
        <v>0</v>
      </c>
      <c r="F60" s="186">
        <v>0</v>
      </c>
      <c r="G60" s="185">
        <v>26425119.359999999</v>
      </c>
    </row>
    <row r="61" spans="1:7" x14ac:dyDescent="0.25">
      <c r="A61" s="83" t="s">
        <v>359</v>
      </c>
      <c r="B61" s="185">
        <v>0</v>
      </c>
      <c r="C61" s="185">
        <v>0</v>
      </c>
      <c r="D61" s="185">
        <v>0</v>
      </c>
      <c r="E61" s="185">
        <v>0</v>
      </c>
      <c r="F61" s="185">
        <v>0</v>
      </c>
      <c r="G61" s="185">
        <v>0</v>
      </c>
    </row>
    <row r="62" spans="1:7" x14ac:dyDescent="0.25">
      <c r="A62" s="82" t="s">
        <v>360</v>
      </c>
      <c r="B62" s="185">
        <f>SUM(B63:B67,B69:B70)</f>
        <v>10000000</v>
      </c>
      <c r="C62" s="185">
        <f t="shared" ref="C62:G62" si="7">SUM(C63:C67,C69:C70)</f>
        <v>-2908221.4</v>
      </c>
      <c r="D62" s="185">
        <f t="shared" si="7"/>
        <v>7091778.5999999996</v>
      </c>
      <c r="E62" s="187">
        <f t="shared" si="7"/>
        <v>0</v>
      </c>
      <c r="F62" s="185">
        <f t="shared" si="7"/>
        <v>0</v>
      </c>
      <c r="G62" s="185">
        <f t="shared" si="7"/>
        <v>7091778.5999999996</v>
      </c>
    </row>
    <row r="63" spans="1:7" x14ac:dyDescent="0.25">
      <c r="A63" s="83" t="s">
        <v>361</v>
      </c>
      <c r="B63" s="185">
        <v>0</v>
      </c>
      <c r="C63" s="185">
        <v>0</v>
      </c>
      <c r="D63" s="185">
        <v>0</v>
      </c>
      <c r="E63" s="185">
        <v>0</v>
      </c>
      <c r="F63" s="185">
        <v>0</v>
      </c>
      <c r="G63" s="185">
        <v>0</v>
      </c>
    </row>
    <row r="64" spans="1:7" x14ac:dyDescent="0.25">
      <c r="A64" s="83" t="s">
        <v>362</v>
      </c>
      <c r="B64" s="185">
        <v>0</v>
      </c>
      <c r="C64" s="185">
        <v>0</v>
      </c>
      <c r="D64" s="185">
        <v>0</v>
      </c>
      <c r="E64" s="185">
        <v>0</v>
      </c>
      <c r="F64" s="185">
        <v>0</v>
      </c>
      <c r="G64" s="185">
        <v>0</v>
      </c>
    </row>
    <row r="65" spans="1:7" x14ac:dyDescent="0.25">
      <c r="A65" s="83" t="s">
        <v>363</v>
      </c>
      <c r="B65" s="185">
        <v>0</v>
      </c>
      <c r="C65" s="185">
        <v>0</v>
      </c>
      <c r="D65" s="185">
        <v>0</v>
      </c>
      <c r="E65" s="185">
        <v>0</v>
      </c>
      <c r="F65" s="185">
        <v>0</v>
      </c>
      <c r="G65" s="185">
        <v>0</v>
      </c>
    </row>
    <row r="66" spans="1:7" x14ac:dyDescent="0.25">
      <c r="A66" s="83" t="s">
        <v>364</v>
      </c>
      <c r="B66" s="185">
        <v>0</v>
      </c>
      <c r="C66" s="185">
        <v>0</v>
      </c>
      <c r="D66" s="185">
        <v>0</v>
      </c>
      <c r="E66" s="185">
        <v>0</v>
      </c>
      <c r="F66" s="185">
        <v>0</v>
      </c>
      <c r="G66" s="185">
        <v>0</v>
      </c>
    </row>
    <row r="67" spans="1:7" x14ac:dyDescent="0.25">
      <c r="A67" s="83" t="s">
        <v>365</v>
      </c>
      <c r="B67" s="185">
        <v>0</v>
      </c>
      <c r="C67" s="185">
        <v>0</v>
      </c>
      <c r="D67" s="185">
        <v>0</v>
      </c>
      <c r="E67" s="185">
        <v>0</v>
      </c>
      <c r="F67" s="185">
        <v>0</v>
      </c>
      <c r="G67" s="185">
        <v>0</v>
      </c>
    </row>
    <row r="68" spans="1:7" x14ac:dyDescent="0.25">
      <c r="A68" s="83" t="s">
        <v>366</v>
      </c>
      <c r="B68" s="185">
        <v>0</v>
      </c>
      <c r="C68" s="185">
        <v>0</v>
      </c>
      <c r="D68" s="185">
        <v>0</v>
      </c>
      <c r="E68" s="185">
        <v>0</v>
      </c>
      <c r="F68" s="185">
        <v>0</v>
      </c>
      <c r="G68" s="185">
        <v>0</v>
      </c>
    </row>
    <row r="69" spans="1:7" x14ac:dyDescent="0.25">
      <c r="A69" s="83" t="s">
        <v>367</v>
      </c>
      <c r="B69" s="185">
        <v>0</v>
      </c>
      <c r="C69" s="185">
        <v>0</v>
      </c>
      <c r="D69" s="185">
        <v>0</v>
      </c>
      <c r="E69" s="185">
        <v>0</v>
      </c>
      <c r="F69" s="185">
        <v>0</v>
      </c>
      <c r="G69" s="185">
        <v>0</v>
      </c>
    </row>
    <row r="70" spans="1:7" x14ac:dyDescent="0.25">
      <c r="A70" s="83" t="s">
        <v>368</v>
      </c>
      <c r="B70" s="186">
        <v>10000000</v>
      </c>
      <c r="C70" s="186">
        <v>-2908221.4</v>
      </c>
      <c r="D70" s="185">
        <v>7091778.5999999996</v>
      </c>
      <c r="E70" s="186">
        <v>0</v>
      </c>
      <c r="F70" s="186">
        <v>0</v>
      </c>
      <c r="G70" s="185">
        <v>7091778.5999999996</v>
      </c>
    </row>
    <row r="71" spans="1:7" x14ac:dyDescent="0.25">
      <c r="A71" s="82" t="s">
        <v>369</v>
      </c>
      <c r="B71" s="185">
        <v>0</v>
      </c>
      <c r="C71" s="185">
        <v>0</v>
      </c>
      <c r="D71" s="185">
        <v>0</v>
      </c>
      <c r="E71" s="185">
        <v>0</v>
      </c>
      <c r="F71" s="185">
        <v>0</v>
      </c>
      <c r="G71" s="185">
        <v>0</v>
      </c>
    </row>
    <row r="72" spans="1:7" x14ac:dyDescent="0.25">
      <c r="A72" s="83" t="s">
        <v>370</v>
      </c>
      <c r="B72" s="185">
        <v>0</v>
      </c>
      <c r="C72" s="185">
        <v>0</v>
      </c>
      <c r="D72" s="185">
        <v>0</v>
      </c>
      <c r="E72" s="185">
        <v>0</v>
      </c>
      <c r="F72" s="185">
        <v>0</v>
      </c>
      <c r="G72" s="185">
        <v>0</v>
      </c>
    </row>
    <row r="73" spans="1:7" x14ac:dyDescent="0.25">
      <c r="A73" s="83" t="s">
        <v>371</v>
      </c>
      <c r="B73" s="185">
        <v>0</v>
      </c>
      <c r="C73" s="185">
        <v>0</v>
      </c>
      <c r="D73" s="185">
        <v>0</v>
      </c>
      <c r="E73" s="185">
        <v>0</v>
      </c>
      <c r="F73" s="185">
        <v>0</v>
      </c>
      <c r="G73" s="185">
        <v>0</v>
      </c>
    </row>
    <row r="74" spans="1:7" x14ac:dyDescent="0.25">
      <c r="A74" s="83" t="s">
        <v>372</v>
      </c>
      <c r="B74" s="185">
        <v>0</v>
      </c>
      <c r="C74" s="185">
        <v>0</v>
      </c>
      <c r="D74" s="185">
        <v>0</v>
      </c>
      <c r="E74" s="185">
        <v>0</v>
      </c>
      <c r="F74" s="185">
        <v>0</v>
      </c>
      <c r="G74" s="185">
        <v>0</v>
      </c>
    </row>
    <row r="75" spans="1:7" x14ac:dyDescent="0.25">
      <c r="A75" s="82" t="s">
        <v>373</v>
      </c>
      <c r="B75" s="185">
        <v>0</v>
      </c>
      <c r="C75" s="185">
        <v>0</v>
      </c>
      <c r="D75" s="185">
        <v>0</v>
      </c>
      <c r="E75" s="185">
        <v>0</v>
      </c>
      <c r="F75" s="185">
        <v>0</v>
      </c>
      <c r="G75" s="185">
        <v>0</v>
      </c>
    </row>
    <row r="76" spans="1:7" x14ac:dyDescent="0.25">
      <c r="A76" s="83" t="s">
        <v>374</v>
      </c>
      <c r="B76" s="185">
        <v>0</v>
      </c>
      <c r="C76" s="185">
        <v>0</v>
      </c>
      <c r="D76" s="185">
        <v>0</v>
      </c>
      <c r="E76" s="185">
        <v>0</v>
      </c>
      <c r="F76" s="185">
        <v>0</v>
      </c>
      <c r="G76" s="185">
        <v>0</v>
      </c>
    </row>
    <row r="77" spans="1:7" x14ac:dyDescent="0.25">
      <c r="A77" s="83" t="s">
        <v>375</v>
      </c>
      <c r="B77" s="185">
        <v>0</v>
      </c>
      <c r="C77" s="185">
        <v>0</v>
      </c>
      <c r="D77" s="185">
        <v>0</v>
      </c>
      <c r="E77" s="185">
        <v>0</v>
      </c>
      <c r="F77" s="185">
        <v>0</v>
      </c>
      <c r="G77" s="185">
        <v>0</v>
      </c>
    </row>
    <row r="78" spans="1:7" x14ac:dyDescent="0.25">
      <c r="A78" s="83" t="s">
        <v>376</v>
      </c>
      <c r="B78" s="185">
        <v>0</v>
      </c>
      <c r="C78" s="185">
        <v>0</v>
      </c>
      <c r="D78" s="185">
        <v>0</v>
      </c>
      <c r="E78" s="185">
        <v>0</v>
      </c>
      <c r="F78" s="185">
        <v>0</v>
      </c>
      <c r="G78" s="185">
        <v>0</v>
      </c>
    </row>
    <row r="79" spans="1:7" x14ac:dyDescent="0.25">
      <c r="A79" s="83" t="s">
        <v>377</v>
      </c>
      <c r="B79" s="185">
        <v>0</v>
      </c>
      <c r="C79" s="185">
        <v>0</v>
      </c>
      <c r="D79" s="185">
        <v>0</v>
      </c>
      <c r="E79" s="185">
        <v>0</v>
      </c>
      <c r="F79" s="185">
        <v>0</v>
      </c>
      <c r="G79" s="185">
        <v>0</v>
      </c>
    </row>
    <row r="80" spans="1:7" x14ac:dyDescent="0.25">
      <c r="A80" s="83" t="s">
        <v>378</v>
      </c>
      <c r="B80" s="185">
        <v>0</v>
      </c>
      <c r="C80" s="185">
        <v>0</v>
      </c>
      <c r="D80" s="185">
        <v>0</v>
      </c>
      <c r="E80" s="185">
        <v>0</v>
      </c>
      <c r="F80" s="185">
        <v>0</v>
      </c>
      <c r="G80" s="185">
        <v>0</v>
      </c>
    </row>
    <row r="81" spans="1:8" x14ac:dyDescent="0.25">
      <c r="A81" s="83" t="s">
        <v>379</v>
      </c>
      <c r="B81" s="185">
        <v>0</v>
      </c>
      <c r="C81" s="185">
        <v>0</v>
      </c>
      <c r="D81" s="185">
        <v>0</v>
      </c>
      <c r="E81" s="185">
        <v>0</v>
      </c>
      <c r="F81" s="185">
        <v>0</v>
      </c>
      <c r="G81" s="185">
        <v>0</v>
      </c>
    </row>
    <row r="82" spans="1:8" x14ac:dyDescent="0.25">
      <c r="A82" s="83" t="s">
        <v>380</v>
      </c>
      <c r="B82" s="185">
        <v>0</v>
      </c>
      <c r="C82" s="185">
        <v>0</v>
      </c>
      <c r="D82" s="185">
        <v>0</v>
      </c>
      <c r="E82" s="185">
        <v>0</v>
      </c>
      <c r="F82" s="185">
        <v>0</v>
      </c>
      <c r="G82" s="185">
        <v>0</v>
      </c>
    </row>
    <row r="83" spans="1:8" x14ac:dyDescent="0.25">
      <c r="A83" s="84"/>
      <c r="B83" s="183"/>
      <c r="C83" s="183"/>
      <c r="D83" s="183"/>
      <c r="E83" s="183"/>
      <c r="F83" s="183"/>
      <c r="G83" s="183"/>
    </row>
    <row r="84" spans="1:8" x14ac:dyDescent="0.25">
      <c r="A84" s="28" t="s">
        <v>381</v>
      </c>
      <c r="B84" s="187">
        <f>B85+B93+B103+B113+B123+B133+B137+B146+B150</f>
        <v>344723280.72000003</v>
      </c>
      <c r="C84" s="187">
        <f t="shared" ref="C84:G84" si="8">C85+C93+C103+C113+C123+C133+C137+C146+C150</f>
        <v>57751669.670000002</v>
      </c>
      <c r="D84" s="187">
        <f t="shared" si="8"/>
        <v>402474950.39000005</v>
      </c>
      <c r="E84" s="187">
        <f t="shared" si="8"/>
        <v>158487200.04000002</v>
      </c>
      <c r="F84" s="187">
        <f t="shared" si="8"/>
        <v>158487200.04000002</v>
      </c>
      <c r="G84" s="187">
        <f t="shared" si="8"/>
        <v>243987750.35000002</v>
      </c>
      <c r="H84" s="187"/>
    </row>
    <row r="85" spans="1:8" x14ac:dyDescent="0.25">
      <c r="A85" s="82" t="s">
        <v>308</v>
      </c>
      <c r="B85" s="185">
        <f>SUM(B86:B92)</f>
        <v>129703080.86</v>
      </c>
      <c r="C85" s="185">
        <f t="shared" ref="C85:G85" si="9">SUM(C86:C92)</f>
        <v>8.149072527885437E-10</v>
      </c>
      <c r="D85" s="185">
        <f t="shared" si="9"/>
        <v>129703080.86000001</v>
      </c>
      <c r="E85" s="186">
        <f t="shared" si="9"/>
        <v>66669804.500000007</v>
      </c>
      <c r="F85" s="185">
        <f t="shared" si="9"/>
        <v>66669804.500000007</v>
      </c>
      <c r="G85" s="185">
        <f t="shared" si="9"/>
        <v>63033276.360000007</v>
      </c>
    </row>
    <row r="86" spans="1:8" x14ac:dyDescent="0.25">
      <c r="A86" s="83" t="s">
        <v>309</v>
      </c>
      <c r="B86" s="186">
        <v>75830136.180000007</v>
      </c>
      <c r="C86" s="186">
        <v>-11481734.359999999</v>
      </c>
      <c r="D86" s="185">
        <v>64348401.820000008</v>
      </c>
      <c r="E86" s="187">
        <v>38689269.090000004</v>
      </c>
      <c r="F86" s="186">
        <v>38689269.090000004</v>
      </c>
      <c r="G86" s="185">
        <v>25659132.730000004</v>
      </c>
    </row>
    <row r="87" spans="1:8" x14ac:dyDescent="0.25">
      <c r="A87" s="83" t="s">
        <v>310</v>
      </c>
      <c r="B87" s="185">
        <v>0</v>
      </c>
      <c r="C87" s="185">
        <v>0</v>
      </c>
      <c r="D87" s="185">
        <v>0</v>
      </c>
      <c r="E87" s="185">
        <v>0</v>
      </c>
      <c r="F87" s="185">
        <v>0</v>
      </c>
      <c r="G87" s="185">
        <v>0</v>
      </c>
    </row>
    <row r="88" spans="1:8" x14ac:dyDescent="0.25">
      <c r="A88" s="83" t="s">
        <v>311</v>
      </c>
      <c r="B88" s="186">
        <v>17119759.82</v>
      </c>
      <c r="C88" s="186">
        <v>10623408.49</v>
      </c>
      <c r="D88" s="185">
        <v>27743168.310000002</v>
      </c>
      <c r="E88" s="186">
        <v>8349872.25</v>
      </c>
      <c r="F88" s="186">
        <v>8349872.25</v>
      </c>
      <c r="G88" s="185">
        <v>19393296.060000002</v>
      </c>
    </row>
    <row r="89" spans="1:8" x14ac:dyDescent="0.25">
      <c r="A89" s="83" t="s">
        <v>312</v>
      </c>
      <c r="B89" s="186">
        <v>28190314.260000002</v>
      </c>
      <c r="C89" s="186">
        <v>0</v>
      </c>
      <c r="D89" s="185">
        <v>28190314.260000002</v>
      </c>
      <c r="E89" s="186">
        <v>15055016.73</v>
      </c>
      <c r="F89" s="186">
        <v>15055016.73</v>
      </c>
      <c r="G89" s="185">
        <v>13135297.530000001</v>
      </c>
    </row>
    <row r="90" spans="1:8" x14ac:dyDescent="0.25">
      <c r="A90" s="83" t="s">
        <v>313</v>
      </c>
      <c r="B90" s="186">
        <v>8562870.5999999996</v>
      </c>
      <c r="C90" s="186">
        <v>858325.87</v>
      </c>
      <c r="D90" s="185">
        <v>9421196.4699999988</v>
      </c>
      <c r="E90" s="186">
        <v>4575646.43</v>
      </c>
      <c r="F90" s="186">
        <v>4575646.43</v>
      </c>
      <c r="G90" s="185">
        <v>4845550.0399999991</v>
      </c>
    </row>
    <row r="91" spans="1:8" x14ac:dyDescent="0.25">
      <c r="A91" s="83" t="s">
        <v>314</v>
      </c>
      <c r="B91" s="185">
        <v>0</v>
      </c>
      <c r="C91" s="185">
        <v>0</v>
      </c>
      <c r="D91" s="185">
        <v>0</v>
      </c>
      <c r="E91" s="185">
        <v>0</v>
      </c>
      <c r="F91" s="185">
        <v>0</v>
      </c>
      <c r="G91" s="185">
        <v>0</v>
      </c>
    </row>
    <row r="92" spans="1:8" x14ac:dyDescent="0.25">
      <c r="A92" s="83" t="s">
        <v>315</v>
      </c>
      <c r="B92" s="185">
        <v>0</v>
      </c>
      <c r="C92" s="185">
        <v>0</v>
      </c>
      <c r="D92" s="185">
        <v>0</v>
      </c>
      <c r="E92" s="185">
        <v>0</v>
      </c>
      <c r="F92" s="185">
        <v>0</v>
      </c>
      <c r="G92" s="185">
        <v>0</v>
      </c>
    </row>
    <row r="93" spans="1:8" x14ac:dyDescent="0.25">
      <c r="A93" s="82" t="s">
        <v>316</v>
      </c>
      <c r="B93" s="185">
        <f>SUM(B94:B102)</f>
        <v>49174392.259999998</v>
      </c>
      <c r="C93" s="185">
        <f t="shared" ref="C93:G93" si="10">SUM(C94:C102)</f>
        <v>-6881363.8399999999</v>
      </c>
      <c r="D93" s="185">
        <f t="shared" si="10"/>
        <v>42293028.420000002</v>
      </c>
      <c r="E93" s="187">
        <f t="shared" si="10"/>
        <v>18563489.07</v>
      </c>
      <c r="F93" s="185">
        <f t="shared" si="10"/>
        <v>18563489.07</v>
      </c>
      <c r="G93" s="185">
        <f t="shared" si="10"/>
        <v>23729539.349999998</v>
      </c>
    </row>
    <row r="94" spans="1:8" x14ac:dyDescent="0.25">
      <c r="A94" s="83" t="s">
        <v>317</v>
      </c>
      <c r="B94" s="186">
        <v>0</v>
      </c>
      <c r="C94" s="186">
        <v>12276</v>
      </c>
      <c r="D94" s="185">
        <v>12276</v>
      </c>
      <c r="E94" s="186">
        <v>0</v>
      </c>
      <c r="F94" s="186">
        <v>0</v>
      </c>
      <c r="G94" s="185">
        <v>12276</v>
      </c>
    </row>
    <row r="95" spans="1:8" x14ac:dyDescent="0.25">
      <c r="A95" s="83" t="s">
        <v>318</v>
      </c>
      <c r="B95" s="186">
        <v>0</v>
      </c>
      <c r="C95" s="186">
        <v>143497.20000000001</v>
      </c>
      <c r="D95" s="185">
        <v>143497.20000000001</v>
      </c>
      <c r="E95" s="186">
        <v>121881.2</v>
      </c>
      <c r="F95" s="186">
        <v>121881.2</v>
      </c>
      <c r="G95" s="185">
        <v>21616.000000000015</v>
      </c>
    </row>
    <row r="96" spans="1:8" x14ac:dyDescent="0.25">
      <c r="A96" s="83" t="s">
        <v>319</v>
      </c>
      <c r="B96" s="185">
        <v>0</v>
      </c>
      <c r="C96" s="185">
        <v>0</v>
      </c>
      <c r="D96" s="185">
        <v>0</v>
      </c>
      <c r="E96" s="185">
        <v>0</v>
      </c>
      <c r="F96" s="185">
        <v>0</v>
      </c>
      <c r="G96" s="185">
        <v>0</v>
      </c>
    </row>
    <row r="97" spans="1:7" x14ac:dyDescent="0.25">
      <c r="A97" s="83" t="s">
        <v>320</v>
      </c>
      <c r="B97" s="186">
        <v>18500000</v>
      </c>
      <c r="C97" s="186">
        <v>-3087614.59</v>
      </c>
      <c r="D97" s="185">
        <v>15412385.41</v>
      </c>
      <c r="E97" s="186">
        <v>2960535.96</v>
      </c>
      <c r="F97" s="186">
        <v>2960535.96</v>
      </c>
      <c r="G97" s="185">
        <v>12451849.449999999</v>
      </c>
    </row>
    <row r="98" spans="1:7" x14ac:dyDescent="0.25">
      <c r="A98" s="85" t="s">
        <v>321</v>
      </c>
      <c r="B98" s="186">
        <v>0</v>
      </c>
      <c r="C98" s="186">
        <v>8000</v>
      </c>
      <c r="D98" s="185">
        <v>8000</v>
      </c>
      <c r="E98" s="186">
        <v>0</v>
      </c>
      <c r="F98" s="186">
        <v>0</v>
      </c>
      <c r="G98" s="185">
        <v>8000</v>
      </c>
    </row>
    <row r="99" spans="1:7" x14ac:dyDescent="0.25">
      <c r="A99" s="83" t="s">
        <v>322</v>
      </c>
      <c r="B99" s="186">
        <v>26500000</v>
      </c>
      <c r="C99" s="186">
        <v>-10105980.390000001</v>
      </c>
      <c r="D99" s="185">
        <v>16394019.609999999</v>
      </c>
      <c r="E99" s="186">
        <v>13654561.33</v>
      </c>
      <c r="F99" s="186">
        <v>13654561.33</v>
      </c>
      <c r="G99" s="185">
        <v>2739458.2799999993</v>
      </c>
    </row>
    <row r="100" spans="1:7" x14ac:dyDescent="0.25">
      <c r="A100" s="83" t="s">
        <v>323</v>
      </c>
      <c r="B100" s="186">
        <v>4174392.26</v>
      </c>
      <c r="C100" s="186">
        <v>4401037.9400000004</v>
      </c>
      <c r="D100" s="185">
        <v>8575430.1999999993</v>
      </c>
      <c r="E100" s="186">
        <v>219303.8</v>
      </c>
      <c r="F100" s="186">
        <v>219303.8</v>
      </c>
      <c r="G100" s="185">
        <v>8356126.3999999994</v>
      </c>
    </row>
    <row r="101" spans="1:7" x14ac:dyDescent="0.25">
      <c r="A101" s="83" t="s">
        <v>324</v>
      </c>
      <c r="B101" s="186">
        <v>0</v>
      </c>
      <c r="C101" s="186">
        <v>1532420</v>
      </c>
      <c r="D101" s="185">
        <v>1532420</v>
      </c>
      <c r="E101" s="186">
        <v>1509706.78</v>
      </c>
      <c r="F101" s="186">
        <v>1509706.78</v>
      </c>
      <c r="G101" s="185">
        <v>22713.219999999972</v>
      </c>
    </row>
    <row r="102" spans="1:7" x14ac:dyDescent="0.25">
      <c r="A102" s="83" t="s">
        <v>325</v>
      </c>
      <c r="B102" s="186">
        <v>0</v>
      </c>
      <c r="C102" s="186">
        <v>215000</v>
      </c>
      <c r="D102" s="185">
        <v>215000</v>
      </c>
      <c r="E102" s="186">
        <v>97500</v>
      </c>
      <c r="F102" s="186">
        <v>97500</v>
      </c>
      <c r="G102" s="185">
        <v>117500</v>
      </c>
    </row>
    <row r="103" spans="1:7" x14ac:dyDescent="0.25">
      <c r="A103" s="82" t="s">
        <v>326</v>
      </c>
      <c r="B103" s="185">
        <f>SUM(B104:B112)</f>
        <v>4761674.62</v>
      </c>
      <c r="C103" s="185">
        <f t="shared" ref="C103:G103" si="11">SUM(C104:C112)</f>
        <v>9375693.5</v>
      </c>
      <c r="D103" s="185">
        <f t="shared" si="11"/>
        <v>14137368.120000001</v>
      </c>
      <c r="E103" s="187">
        <f t="shared" si="11"/>
        <v>4357826.6899999995</v>
      </c>
      <c r="F103" s="185">
        <f t="shared" si="11"/>
        <v>4357826.6899999995</v>
      </c>
      <c r="G103" s="185">
        <f t="shared" si="11"/>
        <v>9779541.4299999997</v>
      </c>
    </row>
    <row r="104" spans="1:7" x14ac:dyDescent="0.25">
      <c r="A104" s="83" t="s">
        <v>327</v>
      </c>
      <c r="B104" s="186">
        <v>0</v>
      </c>
      <c r="C104" s="186">
        <v>150000</v>
      </c>
      <c r="D104" s="185">
        <v>150000</v>
      </c>
      <c r="E104" s="186">
        <v>0</v>
      </c>
      <c r="F104" s="186">
        <v>0</v>
      </c>
      <c r="G104" s="185">
        <v>150000</v>
      </c>
    </row>
    <row r="105" spans="1:7" x14ac:dyDescent="0.25">
      <c r="A105" s="83" t="s">
        <v>328</v>
      </c>
      <c r="B105" s="186">
        <v>0</v>
      </c>
      <c r="C105" s="186">
        <v>902056.4</v>
      </c>
      <c r="D105" s="185">
        <v>902056.4</v>
      </c>
      <c r="E105" s="186">
        <v>593340</v>
      </c>
      <c r="F105" s="186">
        <v>593340</v>
      </c>
      <c r="G105" s="185">
        <v>308716.40000000002</v>
      </c>
    </row>
    <row r="106" spans="1:7" x14ac:dyDescent="0.25">
      <c r="A106" s="83" t="s">
        <v>329</v>
      </c>
      <c r="B106" s="186">
        <v>2565714.62</v>
      </c>
      <c r="C106" s="186">
        <v>6851503.5</v>
      </c>
      <c r="D106" s="185">
        <v>9417218.120000001</v>
      </c>
      <c r="E106" s="186">
        <v>574077.46</v>
      </c>
      <c r="F106" s="186">
        <v>574077.46</v>
      </c>
      <c r="G106" s="185">
        <v>8843140.6600000001</v>
      </c>
    </row>
    <row r="107" spans="1:7" x14ac:dyDescent="0.25">
      <c r="A107" s="83" t="s">
        <v>330</v>
      </c>
      <c r="B107" s="186">
        <v>0</v>
      </c>
      <c r="C107" s="186">
        <v>120000</v>
      </c>
      <c r="D107" s="185">
        <v>120000</v>
      </c>
      <c r="E107" s="186">
        <v>0</v>
      </c>
      <c r="F107" s="186">
        <v>0</v>
      </c>
      <c r="G107" s="185">
        <v>120000</v>
      </c>
    </row>
    <row r="108" spans="1:7" x14ac:dyDescent="0.25">
      <c r="A108" s="83" t="s">
        <v>331</v>
      </c>
      <c r="B108" s="186">
        <v>0</v>
      </c>
      <c r="C108" s="186">
        <v>1305653.6000000001</v>
      </c>
      <c r="D108" s="185">
        <v>1305653.6000000001</v>
      </c>
      <c r="E108" s="186">
        <v>1305653.6000000001</v>
      </c>
      <c r="F108" s="186">
        <v>1305653.6000000001</v>
      </c>
      <c r="G108" s="185">
        <v>0</v>
      </c>
    </row>
    <row r="109" spans="1:7" x14ac:dyDescent="0.25">
      <c r="A109" s="83" t="s">
        <v>332</v>
      </c>
      <c r="B109" s="185">
        <v>0</v>
      </c>
      <c r="C109" s="185">
        <v>0</v>
      </c>
      <c r="D109" s="185">
        <v>0</v>
      </c>
      <c r="E109" s="185">
        <v>0</v>
      </c>
      <c r="F109" s="185">
        <v>0</v>
      </c>
      <c r="G109" s="185">
        <v>0</v>
      </c>
    </row>
    <row r="110" spans="1:7" x14ac:dyDescent="0.25">
      <c r="A110" s="83" t="s">
        <v>333</v>
      </c>
      <c r="B110" s="185">
        <v>0</v>
      </c>
      <c r="C110" s="185">
        <v>0</v>
      </c>
      <c r="D110" s="185">
        <v>0</v>
      </c>
      <c r="E110" s="185">
        <v>0</v>
      </c>
      <c r="F110" s="185">
        <v>0</v>
      </c>
      <c r="G110" s="185">
        <v>0</v>
      </c>
    </row>
    <row r="111" spans="1:7" x14ac:dyDescent="0.25">
      <c r="A111" s="83" t="s">
        <v>334</v>
      </c>
      <c r="B111" s="186">
        <v>0</v>
      </c>
      <c r="C111" s="186">
        <v>46480</v>
      </c>
      <c r="D111" s="185">
        <v>46480</v>
      </c>
      <c r="E111" s="186">
        <v>0</v>
      </c>
      <c r="F111" s="186">
        <v>0</v>
      </c>
      <c r="G111" s="185">
        <v>46480</v>
      </c>
    </row>
    <row r="112" spans="1:7" x14ac:dyDescent="0.25">
      <c r="A112" s="83" t="s">
        <v>335</v>
      </c>
      <c r="B112" s="186">
        <v>2195960</v>
      </c>
      <c r="C112" s="186">
        <v>0</v>
      </c>
      <c r="D112" s="185">
        <v>2195960</v>
      </c>
      <c r="E112" s="186">
        <v>1884755.63</v>
      </c>
      <c r="F112" s="186">
        <v>1884755.63</v>
      </c>
      <c r="G112" s="185">
        <v>311204.37000000011</v>
      </c>
    </row>
    <row r="113" spans="1:7" x14ac:dyDescent="0.25">
      <c r="A113" s="82" t="s">
        <v>336</v>
      </c>
      <c r="B113" s="185">
        <f>SUM(B114:B122)</f>
        <v>0</v>
      </c>
      <c r="C113" s="185">
        <f t="shared" ref="C113:G113" si="12">SUM(C114:C122)</f>
        <v>636989.30000000005</v>
      </c>
      <c r="D113" s="185">
        <f t="shared" si="12"/>
        <v>636989.30000000005</v>
      </c>
      <c r="E113" s="187">
        <f t="shared" si="12"/>
        <v>273900</v>
      </c>
      <c r="F113" s="185">
        <f t="shared" si="12"/>
        <v>273900</v>
      </c>
      <c r="G113" s="185">
        <f t="shared" si="12"/>
        <v>363089.3</v>
      </c>
    </row>
    <row r="114" spans="1:7" x14ac:dyDescent="0.25">
      <c r="A114" s="83" t="s">
        <v>337</v>
      </c>
      <c r="B114" s="185">
        <v>0</v>
      </c>
      <c r="C114" s="185">
        <v>0</v>
      </c>
      <c r="D114" s="185">
        <v>0</v>
      </c>
      <c r="E114" s="185">
        <v>0</v>
      </c>
      <c r="F114" s="185">
        <v>0</v>
      </c>
      <c r="G114" s="185">
        <v>0</v>
      </c>
    </row>
    <row r="115" spans="1:7" x14ac:dyDescent="0.25">
      <c r="A115" s="83" t="s">
        <v>338</v>
      </c>
      <c r="B115" s="185">
        <v>0</v>
      </c>
      <c r="C115" s="185">
        <v>0</v>
      </c>
      <c r="D115" s="185">
        <v>0</v>
      </c>
      <c r="E115" s="185">
        <v>0</v>
      </c>
      <c r="F115" s="185">
        <v>0</v>
      </c>
      <c r="G115" s="185">
        <v>0</v>
      </c>
    </row>
    <row r="116" spans="1:7" x14ac:dyDescent="0.25">
      <c r="A116" s="83" t="s">
        <v>339</v>
      </c>
      <c r="B116" s="186">
        <v>0</v>
      </c>
      <c r="C116" s="186">
        <v>446889.3</v>
      </c>
      <c r="D116" s="185">
        <v>446889.3</v>
      </c>
      <c r="E116" s="186">
        <v>247800</v>
      </c>
      <c r="F116" s="186">
        <v>247800</v>
      </c>
      <c r="G116" s="185">
        <v>199089.3</v>
      </c>
    </row>
    <row r="117" spans="1:7" x14ac:dyDescent="0.25">
      <c r="A117" s="83" t="s">
        <v>340</v>
      </c>
      <c r="B117" s="186">
        <v>0</v>
      </c>
      <c r="C117" s="186">
        <v>190100</v>
      </c>
      <c r="D117" s="185">
        <v>190100</v>
      </c>
      <c r="E117" s="186">
        <v>26100</v>
      </c>
      <c r="F117" s="186">
        <v>26100</v>
      </c>
      <c r="G117" s="185">
        <v>164000</v>
      </c>
    </row>
    <row r="118" spans="1:7" x14ac:dyDescent="0.25">
      <c r="A118" s="83" t="s">
        <v>341</v>
      </c>
      <c r="B118" s="185">
        <v>0</v>
      </c>
      <c r="C118" s="185">
        <v>0</v>
      </c>
      <c r="D118" s="185">
        <v>0</v>
      </c>
      <c r="E118" s="185">
        <v>0</v>
      </c>
      <c r="F118" s="185">
        <v>0</v>
      </c>
      <c r="G118" s="185">
        <v>0</v>
      </c>
    </row>
    <row r="119" spans="1:7" x14ac:dyDescent="0.25">
      <c r="A119" s="83" t="s">
        <v>342</v>
      </c>
      <c r="B119" s="185">
        <v>0</v>
      </c>
      <c r="C119" s="185">
        <v>0</v>
      </c>
      <c r="D119" s="185">
        <v>0</v>
      </c>
      <c r="E119" s="185">
        <v>0</v>
      </c>
      <c r="F119" s="185">
        <v>0</v>
      </c>
      <c r="G119" s="185">
        <v>0</v>
      </c>
    </row>
    <row r="120" spans="1:7" x14ac:dyDescent="0.25">
      <c r="A120" s="83" t="s">
        <v>343</v>
      </c>
      <c r="B120" s="185">
        <v>0</v>
      </c>
      <c r="C120" s="185">
        <v>0</v>
      </c>
      <c r="D120" s="185">
        <v>0</v>
      </c>
      <c r="E120" s="185">
        <v>0</v>
      </c>
      <c r="F120" s="185">
        <v>0</v>
      </c>
      <c r="G120" s="185">
        <v>0</v>
      </c>
    </row>
    <row r="121" spans="1:7" x14ac:dyDescent="0.25">
      <c r="A121" s="83" t="s">
        <v>344</v>
      </c>
      <c r="B121" s="185">
        <v>0</v>
      </c>
      <c r="C121" s="185">
        <v>0</v>
      </c>
      <c r="D121" s="185">
        <v>0</v>
      </c>
      <c r="E121" s="185">
        <v>0</v>
      </c>
      <c r="F121" s="185">
        <v>0</v>
      </c>
      <c r="G121" s="185">
        <v>0</v>
      </c>
    </row>
    <row r="122" spans="1:7" x14ac:dyDescent="0.25">
      <c r="A122" s="83" t="s">
        <v>345</v>
      </c>
      <c r="B122" s="185">
        <v>0</v>
      </c>
      <c r="C122" s="185">
        <v>0</v>
      </c>
      <c r="D122" s="185">
        <v>0</v>
      </c>
      <c r="E122" s="185">
        <v>0</v>
      </c>
      <c r="F122" s="185">
        <v>0</v>
      </c>
      <c r="G122" s="185">
        <v>0</v>
      </c>
    </row>
    <row r="123" spans="1:7" x14ac:dyDescent="0.25">
      <c r="A123" s="82" t="s">
        <v>346</v>
      </c>
      <c r="B123" s="185">
        <f>SUM(B124:B132)</f>
        <v>19876026.879999999</v>
      </c>
      <c r="C123" s="185">
        <f t="shared" ref="C123:G123" si="13">SUM(C124:C132)</f>
        <v>46677644.310000002</v>
      </c>
      <c r="D123" s="185">
        <f t="shared" si="13"/>
        <v>66553671.189999998</v>
      </c>
      <c r="E123" s="187">
        <f t="shared" si="13"/>
        <v>30811468.59</v>
      </c>
      <c r="F123" s="185">
        <f t="shared" si="13"/>
        <v>30811468.59</v>
      </c>
      <c r="G123" s="185">
        <f t="shared" si="13"/>
        <v>35742202.600000001</v>
      </c>
    </row>
    <row r="124" spans="1:7" x14ac:dyDescent="0.25">
      <c r="A124" s="83" t="s">
        <v>347</v>
      </c>
      <c r="B124" s="186">
        <v>4087124</v>
      </c>
      <c r="C124" s="186">
        <v>140000</v>
      </c>
      <c r="D124" s="185">
        <v>4227124</v>
      </c>
      <c r="E124" s="186">
        <v>3520441.48</v>
      </c>
      <c r="F124" s="186">
        <v>3520441.48</v>
      </c>
      <c r="G124" s="185">
        <v>706682.52</v>
      </c>
    </row>
    <row r="125" spans="1:7" x14ac:dyDescent="0.25">
      <c r="A125" s="83" t="s">
        <v>348</v>
      </c>
      <c r="B125" s="186">
        <v>746181.09</v>
      </c>
      <c r="C125" s="186">
        <v>0</v>
      </c>
      <c r="D125" s="185">
        <v>746181.09</v>
      </c>
      <c r="E125" s="186">
        <v>214215.65</v>
      </c>
      <c r="F125" s="186">
        <v>214215.65</v>
      </c>
      <c r="G125" s="185">
        <v>531965.43999999994</v>
      </c>
    </row>
    <row r="126" spans="1:7" x14ac:dyDescent="0.25">
      <c r="A126" s="83" t="s">
        <v>349</v>
      </c>
      <c r="B126" s="186">
        <v>634497.30000000005</v>
      </c>
      <c r="C126" s="186">
        <v>0</v>
      </c>
      <c r="D126" s="185">
        <v>634497.30000000005</v>
      </c>
      <c r="E126" s="186">
        <v>464000</v>
      </c>
      <c r="F126" s="186">
        <v>464000</v>
      </c>
      <c r="G126" s="185">
        <v>170497.30000000005</v>
      </c>
    </row>
    <row r="127" spans="1:7" x14ac:dyDescent="0.25">
      <c r="A127" s="83" t="s">
        <v>350</v>
      </c>
      <c r="B127" s="186">
        <v>0</v>
      </c>
      <c r="C127" s="186">
        <v>21749745.66</v>
      </c>
      <c r="D127" s="185">
        <v>21749745.66</v>
      </c>
      <c r="E127" s="186">
        <v>18162173.390000001</v>
      </c>
      <c r="F127" s="186">
        <v>18162173.390000001</v>
      </c>
      <c r="G127" s="185">
        <v>3587572.2699999996</v>
      </c>
    </row>
    <row r="128" spans="1:7" x14ac:dyDescent="0.25">
      <c r="A128" s="83" t="s">
        <v>351</v>
      </c>
      <c r="B128" s="186">
        <v>1342973.35</v>
      </c>
      <c r="C128" s="186">
        <v>6773026.6500000004</v>
      </c>
      <c r="D128" s="185">
        <v>8116000</v>
      </c>
      <c r="E128" s="186">
        <v>6783836.0499999998</v>
      </c>
      <c r="F128" s="186">
        <v>6783836.0499999998</v>
      </c>
      <c r="G128" s="185">
        <v>1332163.9500000002</v>
      </c>
    </row>
    <row r="129" spans="1:7" x14ac:dyDescent="0.25">
      <c r="A129" s="83" t="s">
        <v>352</v>
      </c>
      <c r="B129" s="186">
        <v>2208703.44</v>
      </c>
      <c r="C129" s="186">
        <v>25614872</v>
      </c>
      <c r="D129" s="185">
        <v>27823575.440000001</v>
      </c>
      <c r="E129" s="186">
        <v>1666802.02</v>
      </c>
      <c r="F129" s="186">
        <v>1666802.02</v>
      </c>
      <c r="G129" s="185">
        <v>26156773.420000002</v>
      </c>
    </row>
    <row r="130" spans="1:7" x14ac:dyDescent="0.25">
      <c r="A130" s="83" t="s">
        <v>353</v>
      </c>
      <c r="B130" s="185">
        <v>0</v>
      </c>
      <c r="C130" s="185">
        <v>0</v>
      </c>
      <c r="D130" s="185">
        <v>0</v>
      </c>
      <c r="E130" s="185">
        <v>0</v>
      </c>
      <c r="F130" s="185">
        <v>0</v>
      </c>
      <c r="G130" s="185">
        <v>0</v>
      </c>
    </row>
    <row r="131" spans="1:7" x14ac:dyDescent="0.25">
      <c r="A131" s="83" t="s">
        <v>354</v>
      </c>
      <c r="B131" s="186">
        <v>10000000</v>
      </c>
      <c r="C131" s="186">
        <v>-10000000</v>
      </c>
      <c r="D131" s="185">
        <v>0</v>
      </c>
      <c r="E131" s="186">
        <v>0</v>
      </c>
      <c r="F131" s="186">
        <v>0</v>
      </c>
      <c r="G131" s="185">
        <v>0</v>
      </c>
    </row>
    <row r="132" spans="1:7" x14ac:dyDescent="0.25">
      <c r="A132" s="83" t="s">
        <v>355</v>
      </c>
      <c r="B132" s="186">
        <v>856547.7</v>
      </c>
      <c r="C132" s="186">
        <v>2400000</v>
      </c>
      <c r="D132" s="185">
        <v>3256547.7</v>
      </c>
      <c r="E132" s="186">
        <v>0</v>
      </c>
      <c r="F132" s="186">
        <v>0</v>
      </c>
      <c r="G132" s="185">
        <v>3256547.7</v>
      </c>
    </row>
    <row r="133" spans="1:7" x14ac:dyDescent="0.25">
      <c r="A133" s="82" t="s">
        <v>356</v>
      </c>
      <c r="B133" s="185">
        <f>SUM(B134:B136)</f>
        <v>125458106.09999999</v>
      </c>
      <c r="C133" s="185">
        <f t="shared" ref="C133:G133" si="14">SUM(C134:C136)</f>
        <v>7942706.4000000022</v>
      </c>
      <c r="D133" s="185">
        <f t="shared" si="14"/>
        <v>133400812.5</v>
      </c>
      <c r="E133" s="187">
        <f t="shared" si="14"/>
        <v>26913585.41</v>
      </c>
      <c r="F133" s="185">
        <f t="shared" si="14"/>
        <v>26913585.41</v>
      </c>
      <c r="G133" s="185">
        <f t="shared" si="14"/>
        <v>106487227.09</v>
      </c>
    </row>
    <row r="134" spans="1:7" x14ac:dyDescent="0.25">
      <c r="A134" s="83" t="s">
        <v>357</v>
      </c>
      <c r="B134" s="186">
        <v>125458106.09999999</v>
      </c>
      <c r="C134" s="186">
        <v>-19283944.949999999</v>
      </c>
      <c r="D134" s="185">
        <v>106174161.14999999</v>
      </c>
      <c r="E134" s="186">
        <v>26913585.41</v>
      </c>
      <c r="F134" s="186">
        <v>26913585.41</v>
      </c>
      <c r="G134" s="185">
        <v>79260575.739999995</v>
      </c>
    </row>
    <row r="135" spans="1:7" x14ac:dyDescent="0.25">
      <c r="A135" s="83" t="s">
        <v>358</v>
      </c>
      <c r="B135" s="186">
        <v>0</v>
      </c>
      <c r="C135" s="186">
        <v>27226651.350000001</v>
      </c>
      <c r="D135" s="185">
        <v>27226651.350000001</v>
      </c>
      <c r="E135" s="186">
        <v>0</v>
      </c>
      <c r="F135" s="186">
        <v>0</v>
      </c>
      <c r="G135" s="185">
        <v>27226651.350000001</v>
      </c>
    </row>
    <row r="136" spans="1:7" x14ac:dyDescent="0.25">
      <c r="A136" s="83" t="s">
        <v>359</v>
      </c>
      <c r="B136" s="185">
        <v>0</v>
      </c>
      <c r="C136" s="185">
        <v>0</v>
      </c>
      <c r="D136" s="185">
        <v>0</v>
      </c>
      <c r="E136" s="185">
        <v>0</v>
      </c>
      <c r="F136" s="185">
        <v>0</v>
      </c>
      <c r="G136" s="185">
        <v>0</v>
      </c>
    </row>
    <row r="137" spans="1:7" x14ac:dyDescent="0.25">
      <c r="A137" s="82" t="s">
        <v>360</v>
      </c>
      <c r="B137" s="185">
        <f>SUM(B138:B142,B144:B145)</f>
        <v>0</v>
      </c>
      <c r="C137" s="185">
        <f t="shared" ref="C137:G137" si="15">SUM(C138:C142,C144:C145)</f>
        <v>0</v>
      </c>
      <c r="D137" s="185">
        <f t="shared" si="15"/>
        <v>0</v>
      </c>
      <c r="E137" s="185">
        <f t="shared" si="15"/>
        <v>0</v>
      </c>
      <c r="F137" s="185">
        <f t="shared" si="15"/>
        <v>0</v>
      </c>
      <c r="G137" s="185">
        <f t="shared" si="15"/>
        <v>0</v>
      </c>
    </row>
    <row r="138" spans="1:7" x14ac:dyDescent="0.25">
      <c r="A138" s="83" t="s">
        <v>361</v>
      </c>
      <c r="B138" s="185">
        <v>0</v>
      </c>
      <c r="C138" s="185">
        <v>0</v>
      </c>
      <c r="D138" s="185">
        <v>0</v>
      </c>
      <c r="E138" s="185">
        <v>0</v>
      </c>
      <c r="F138" s="185">
        <v>0</v>
      </c>
      <c r="G138" s="185">
        <v>0</v>
      </c>
    </row>
    <row r="139" spans="1:7" x14ac:dyDescent="0.25">
      <c r="A139" s="83" t="s">
        <v>362</v>
      </c>
      <c r="B139" s="185">
        <v>0</v>
      </c>
      <c r="C139" s="185">
        <v>0</v>
      </c>
      <c r="D139" s="185">
        <v>0</v>
      </c>
      <c r="E139" s="185">
        <v>0</v>
      </c>
      <c r="F139" s="185">
        <v>0</v>
      </c>
      <c r="G139" s="185">
        <v>0</v>
      </c>
    </row>
    <row r="140" spans="1:7" x14ac:dyDescent="0.25">
      <c r="A140" s="83" t="s">
        <v>363</v>
      </c>
      <c r="B140" s="185">
        <v>0</v>
      </c>
      <c r="C140" s="185">
        <v>0</v>
      </c>
      <c r="D140" s="185">
        <v>0</v>
      </c>
      <c r="E140" s="185">
        <v>0</v>
      </c>
      <c r="F140" s="185">
        <v>0</v>
      </c>
      <c r="G140" s="185">
        <v>0</v>
      </c>
    </row>
    <row r="141" spans="1:7" x14ac:dyDescent="0.25">
      <c r="A141" s="83" t="s">
        <v>364</v>
      </c>
      <c r="B141" s="185">
        <v>0</v>
      </c>
      <c r="C141" s="185">
        <v>0</v>
      </c>
      <c r="D141" s="185">
        <v>0</v>
      </c>
      <c r="E141" s="185">
        <v>0</v>
      </c>
      <c r="F141" s="185">
        <v>0</v>
      </c>
      <c r="G141" s="185">
        <v>0</v>
      </c>
    </row>
    <row r="142" spans="1:7" x14ac:dyDescent="0.25">
      <c r="A142" s="83" t="s">
        <v>365</v>
      </c>
      <c r="B142" s="185">
        <v>0</v>
      </c>
      <c r="C142" s="185">
        <v>0</v>
      </c>
      <c r="D142" s="185">
        <v>0</v>
      </c>
      <c r="E142" s="185">
        <v>0</v>
      </c>
      <c r="F142" s="185">
        <v>0</v>
      </c>
      <c r="G142" s="185">
        <v>0</v>
      </c>
    </row>
    <row r="143" spans="1:7" x14ac:dyDescent="0.25">
      <c r="A143" s="83" t="s">
        <v>366</v>
      </c>
      <c r="B143" s="185">
        <v>0</v>
      </c>
      <c r="C143" s="185">
        <v>0</v>
      </c>
      <c r="D143" s="185">
        <v>0</v>
      </c>
      <c r="E143" s="185">
        <v>0</v>
      </c>
      <c r="F143" s="185">
        <v>0</v>
      </c>
      <c r="G143" s="185">
        <v>0</v>
      </c>
    </row>
    <row r="144" spans="1:7" x14ac:dyDescent="0.25">
      <c r="A144" s="83" t="s">
        <v>367</v>
      </c>
      <c r="B144" s="185">
        <v>0</v>
      </c>
      <c r="C144" s="185">
        <v>0</v>
      </c>
      <c r="D144" s="185">
        <v>0</v>
      </c>
      <c r="E144" s="185">
        <v>0</v>
      </c>
      <c r="F144" s="185">
        <v>0</v>
      </c>
      <c r="G144" s="185">
        <v>0</v>
      </c>
    </row>
    <row r="145" spans="1:7" x14ac:dyDescent="0.25">
      <c r="A145" s="83" t="s">
        <v>368</v>
      </c>
      <c r="B145" s="186">
        <v>0</v>
      </c>
      <c r="C145" s="186">
        <v>0</v>
      </c>
      <c r="D145" s="185">
        <v>0</v>
      </c>
      <c r="E145" s="186">
        <v>0</v>
      </c>
      <c r="F145" s="186">
        <v>0</v>
      </c>
      <c r="G145" s="185">
        <v>0</v>
      </c>
    </row>
    <row r="146" spans="1:7" x14ac:dyDescent="0.25">
      <c r="A146" s="82" t="s">
        <v>369</v>
      </c>
      <c r="B146" s="185">
        <f>SUM(B147:B149)</f>
        <v>0</v>
      </c>
      <c r="C146" s="185">
        <f t="shared" ref="C146:G146" si="16">SUM(C147:C149)</f>
        <v>0</v>
      </c>
      <c r="D146" s="185">
        <f t="shared" si="16"/>
        <v>0</v>
      </c>
      <c r="E146" s="185">
        <f t="shared" si="16"/>
        <v>0</v>
      </c>
      <c r="F146" s="185">
        <f t="shared" si="16"/>
        <v>0</v>
      </c>
      <c r="G146" s="185">
        <f t="shared" si="16"/>
        <v>0</v>
      </c>
    </row>
    <row r="147" spans="1:7" x14ac:dyDescent="0.25">
      <c r="A147" s="83" t="s">
        <v>370</v>
      </c>
      <c r="B147" s="185">
        <v>0</v>
      </c>
      <c r="C147" s="185">
        <v>0</v>
      </c>
      <c r="D147" s="185">
        <v>0</v>
      </c>
      <c r="E147" s="185">
        <v>0</v>
      </c>
      <c r="F147" s="185">
        <v>0</v>
      </c>
      <c r="G147" s="185">
        <v>0</v>
      </c>
    </row>
    <row r="148" spans="1:7" x14ac:dyDescent="0.25">
      <c r="A148" s="83" t="s">
        <v>371</v>
      </c>
      <c r="B148" s="185">
        <v>0</v>
      </c>
      <c r="C148" s="185">
        <v>0</v>
      </c>
      <c r="D148" s="185">
        <v>0</v>
      </c>
      <c r="E148" s="185">
        <v>0</v>
      </c>
      <c r="F148" s="185">
        <v>0</v>
      </c>
      <c r="G148" s="185">
        <v>0</v>
      </c>
    </row>
    <row r="149" spans="1:7" x14ac:dyDescent="0.25">
      <c r="A149" s="83" t="s">
        <v>372</v>
      </c>
      <c r="B149" s="185">
        <v>0</v>
      </c>
      <c r="C149" s="185">
        <v>0</v>
      </c>
      <c r="D149" s="185">
        <v>0</v>
      </c>
      <c r="E149" s="185">
        <v>0</v>
      </c>
      <c r="F149" s="185">
        <v>0</v>
      </c>
      <c r="G149" s="185">
        <v>0</v>
      </c>
    </row>
    <row r="150" spans="1:7" x14ac:dyDescent="0.25">
      <c r="A150" s="82" t="s">
        <v>373</v>
      </c>
      <c r="B150" s="185">
        <f>SUM(B151:B157)</f>
        <v>15750000</v>
      </c>
      <c r="C150" s="185">
        <f t="shared" ref="C150:G150" si="17">SUM(C151:C157)</f>
        <v>0</v>
      </c>
      <c r="D150" s="185">
        <f t="shared" si="17"/>
        <v>15750000</v>
      </c>
      <c r="E150" s="187">
        <f t="shared" si="17"/>
        <v>10897125.779999999</v>
      </c>
      <c r="F150" s="185">
        <f t="shared" si="17"/>
        <v>10897125.779999999</v>
      </c>
      <c r="G150" s="185">
        <f t="shared" si="17"/>
        <v>4852874.2200000007</v>
      </c>
    </row>
    <row r="151" spans="1:7" x14ac:dyDescent="0.25">
      <c r="A151" s="83" t="s">
        <v>374</v>
      </c>
      <c r="B151" s="186">
        <v>8450000</v>
      </c>
      <c r="C151" s="186">
        <v>-401970.44</v>
      </c>
      <c r="D151" s="185">
        <v>8048029.5599999996</v>
      </c>
      <c r="E151" s="186">
        <v>6750233.7999999998</v>
      </c>
      <c r="F151" s="186">
        <v>6750233.7999999998</v>
      </c>
      <c r="G151" s="185">
        <v>1297795.7599999998</v>
      </c>
    </row>
    <row r="152" spans="1:7" x14ac:dyDescent="0.25">
      <c r="A152" s="83" t="s">
        <v>375</v>
      </c>
      <c r="B152" s="186">
        <v>7300000</v>
      </c>
      <c r="C152" s="186">
        <v>401970.44</v>
      </c>
      <c r="D152" s="185">
        <v>7701970.4400000004</v>
      </c>
      <c r="E152" s="186">
        <v>4146891.98</v>
      </c>
      <c r="F152" s="186">
        <v>4146891.98</v>
      </c>
      <c r="G152" s="185">
        <v>3555078.4600000004</v>
      </c>
    </row>
    <row r="153" spans="1:7" x14ac:dyDescent="0.25">
      <c r="A153" s="83" t="s">
        <v>376</v>
      </c>
      <c r="B153" s="185">
        <v>0</v>
      </c>
      <c r="C153" s="185">
        <v>0</v>
      </c>
      <c r="D153" s="185">
        <v>0</v>
      </c>
      <c r="E153" s="185">
        <v>0</v>
      </c>
      <c r="F153" s="185">
        <v>0</v>
      </c>
      <c r="G153" s="185">
        <v>0</v>
      </c>
    </row>
    <row r="154" spans="1:7" x14ac:dyDescent="0.25">
      <c r="A154" s="85" t="s">
        <v>377</v>
      </c>
      <c r="B154" s="185">
        <v>0</v>
      </c>
      <c r="C154" s="185">
        <v>0</v>
      </c>
      <c r="D154" s="185">
        <v>0</v>
      </c>
      <c r="E154" s="185">
        <v>0</v>
      </c>
      <c r="F154" s="185">
        <v>0</v>
      </c>
      <c r="G154" s="185">
        <v>0</v>
      </c>
    </row>
    <row r="155" spans="1:7" x14ac:dyDescent="0.25">
      <c r="A155" s="83" t="s">
        <v>378</v>
      </c>
      <c r="B155" s="185">
        <v>0</v>
      </c>
      <c r="C155" s="185">
        <v>0</v>
      </c>
      <c r="D155" s="185">
        <v>0</v>
      </c>
      <c r="E155" s="185">
        <v>0</v>
      </c>
      <c r="F155" s="185">
        <v>0</v>
      </c>
      <c r="G155" s="185">
        <v>0</v>
      </c>
    </row>
    <row r="156" spans="1:7" x14ac:dyDescent="0.25">
      <c r="A156" s="83" t="s">
        <v>379</v>
      </c>
      <c r="B156" s="185">
        <v>0</v>
      </c>
      <c r="C156" s="185">
        <v>0</v>
      </c>
      <c r="D156" s="185">
        <v>0</v>
      </c>
      <c r="E156" s="185">
        <v>0</v>
      </c>
      <c r="F156" s="185">
        <v>0</v>
      </c>
      <c r="G156" s="185">
        <v>0</v>
      </c>
    </row>
    <row r="157" spans="1:7" x14ac:dyDescent="0.25">
      <c r="A157" s="83" t="s">
        <v>380</v>
      </c>
      <c r="B157" s="185">
        <v>0</v>
      </c>
      <c r="C157" s="185">
        <v>0</v>
      </c>
      <c r="D157" s="185">
        <v>0</v>
      </c>
      <c r="E157" s="185">
        <v>0</v>
      </c>
      <c r="F157" s="185">
        <v>0</v>
      </c>
      <c r="G157" s="185">
        <v>0</v>
      </c>
    </row>
    <row r="158" spans="1:7" x14ac:dyDescent="0.25">
      <c r="A158" s="86"/>
      <c r="B158" s="183"/>
      <c r="C158" s="183"/>
      <c r="D158" s="183"/>
      <c r="E158" s="183"/>
      <c r="F158" s="183"/>
      <c r="G158" s="183"/>
    </row>
    <row r="159" spans="1:7" x14ac:dyDescent="0.25">
      <c r="A159" s="29" t="s">
        <v>382</v>
      </c>
      <c r="B159" s="182">
        <f>B9+B84</f>
        <v>1110168831.4100001</v>
      </c>
      <c r="C159" s="182">
        <f t="shared" ref="C159:G159" si="18">C9+C84</f>
        <v>241842338.38999999</v>
      </c>
      <c r="D159" s="182">
        <f t="shared" si="18"/>
        <v>1352011169.8</v>
      </c>
      <c r="E159" s="182">
        <f t="shared" si="18"/>
        <v>702351629.38000011</v>
      </c>
      <c r="F159" s="182">
        <f t="shared" si="18"/>
        <v>702283142.22000003</v>
      </c>
      <c r="G159" s="182">
        <f t="shared" si="18"/>
        <v>649659540.42000008</v>
      </c>
    </row>
    <row r="160" spans="1:7" x14ac:dyDescent="0.25">
      <c r="A160" s="55"/>
      <c r="B160" s="184"/>
      <c r="C160" s="184"/>
      <c r="D160" s="184"/>
      <c r="E160" s="184"/>
      <c r="F160" s="184"/>
      <c r="G160" s="184"/>
    </row>
  </sheetData>
  <protectedRanges>
    <protectedRange sqref="B9:G9 B84:H84" name="Rango1_2"/>
  </protectedRanges>
  <mergeCells count="4">
    <mergeCell ref="A7:A8"/>
    <mergeCell ref="B7:F7"/>
    <mergeCell ref="G7:G8"/>
    <mergeCell ref="A1:G1"/>
  </mergeCells>
  <pageMargins left="0.11811023622047245" right="0.11811023622047245" top="0.55118110236220474" bottom="0.55118110236220474" header="0.31496062992125984" footer="0.31496062992125984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8"/>
  <sheetViews>
    <sheetView showGridLines="0" zoomScale="75" zoomScaleNormal="75" workbookViewId="0">
      <selection activeCell="E57" sqref="E57"/>
    </sheetView>
  </sheetViews>
  <sheetFormatPr baseColWidth="10" defaultColWidth="11" defaultRowHeight="15" x14ac:dyDescent="0.25"/>
  <cols>
    <col min="1" max="1" width="63.28515625" customWidth="1"/>
    <col min="2" max="2" width="17.85546875" customWidth="1"/>
    <col min="3" max="3" width="15.42578125" customWidth="1"/>
    <col min="4" max="4" width="17.5703125" customWidth="1"/>
    <col min="5" max="5" width="17.42578125" customWidth="1"/>
    <col min="6" max="7" width="16.42578125" customWidth="1"/>
  </cols>
  <sheetData>
    <row r="1" spans="1:7" ht="40.9" customHeight="1" x14ac:dyDescent="0.25">
      <c r="A1" s="224" t="s">
        <v>383</v>
      </c>
      <c r="B1" s="225"/>
      <c r="C1" s="225"/>
      <c r="D1" s="225"/>
      <c r="E1" s="225"/>
      <c r="F1" s="225"/>
      <c r="G1" s="226"/>
    </row>
    <row r="2" spans="1:7" ht="15" customHeight="1" x14ac:dyDescent="0.25">
      <c r="A2" s="106" t="str">
        <f>'Formato 1'!A2</f>
        <v>Municipio de Salamanca, Guanajuato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299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384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Septiembre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19" t="s">
        <v>6</v>
      </c>
      <c r="B7" s="221" t="s">
        <v>301</v>
      </c>
      <c r="C7" s="221"/>
      <c r="D7" s="221"/>
      <c r="E7" s="221"/>
      <c r="F7" s="221"/>
      <c r="G7" s="223" t="s">
        <v>302</v>
      </c>
    </row>
    <row r="8" spans="1:7" ht="30" x14ac:dyDescent="0.25">
      <c r="A8" s="220"/>
      <c r="B8" s="25" t="s">
        <v>303</v>
      </c>
      <c r="C8" s="7" t="s">
        <v>233</v>
      </c>
      <c r="D8" s="25" t="s">
        <v>234</v>
      </c>
      <c r="E8" s="25" t="s">
        <v>189</v>
      </c>
      <c r="F8" s="25" t="s">
        <v>206</v>
      </c>
      <c r="G8" s="222"/>
    </row>
    <row r="9" spans="1:7" ht="15.75" customHeight="1" x14ac:dyDescent="0.25">
      <c r="A9" s="26" t="s">
        <v>385</v>
      </c>
      <c r="B9" s="30">
        <f>SUM(B10:B35)</f>
        <v>765445550.69000006</v>
      </c>
      <c r="C9" s="30">
        <f t="shared" ref="C9:G9" si="0">SUM(C10:C35)</f>
        <v>184090668.72000003</v>
      </c>
      <c r="D9" s="30">
        <f t="shared" si="0"/>
        <v>949536219.40999997</v>
      </c>
      <c r="E9" s="30">
        <f t="shared" si="0"/>
        <v>543864429.33999991</v>
      </c>
      <c r="F9" s="30">
        <f t="shared" si="0"/>
        <v>543795942.18000007</v>
      </c>
      <c r="G9" s="30">
        <f t="shared" si="0"/>
        <v>405671790.06999993</v>
      </c>
    </row>
    <row r="10" spans="1:7" x14ac:dyDescent="0.25">
      <c r="A10" s="63" t="s">
        <v>578</v>
      </c>
      <c r="B10" s="188">
        <v>14054369.33</v>
      </c>
      <c r="C10" s="188">
        <v>0</v>
      </c>
      <c r="D10" s="181">
        <f>B10+C10</f>
        <v>14054369.33</v>
      </c>
      <c r="E10" s="188">
        <v>9081326.4600000009</v>
      </c>
      <c r="F10" s="188">
        <v>9081326.4600000009</v>
      </c>
      <c r="G10" s="181">
        <f>D10-E10</f>
        <v>4973042.8699999992</v>
      </c>
    </row>
    <row r="11" spans="1:7" x14ac:dyDescent="0.25">
      <c r="A11" s="63" t="s">
        <v>579</v>
      </c>
      <c r="B11" s="188">
        <v>34115695.5</v>
      </c>
      <c r="C11" s="188">
        <v>9857477.8499999996</v>
      </c>
      <c r="D11" s="181">
        <f t="shared" ref="D11:D35" si="1">B11+C11</f>
        <v>43973173.350000001</v>
      </c>
      <c r="E11" s="188">
        <v>30100899.449999999</v>
      </c>
      <c r="F11" s="188">
        <v>30100512.449999999</v>
      </c>
      <c r="G11" s="181">
        <f t="shared" ref="G11:G35" si="2">D11-E11</f>
        <v>13872273.900000002</v>
      </c>
    </row>
    <row r="12" spans="1:7" x14ac:dyDescent="0.25">
      <c r="A12" s="63" t="s">
        <v>580</v>
      </c>
      <c r="B12" s="188">
        <v>19893476.16</v>
      </c>
      <c r="C12" s="188">
        <v>6707308</v>
      </c>
      <c r="D12" s="181">
        <f t="shared" si="1"/>
        <v>26600784.16</v>
      </c>
      <c r="E12" s="188">
        <v>13023719.49</v>
      </c>
      <c r="F12" s="188">
        <v>13023719.49</v>
      </c>
      <c r="G12" s="181">
        <f t="shared" si="2"/>
        <v>13577064.67</v>
      </c>
    </row>
    <row r="13" spans="1:7" x14ac:dyDescent="0.25">
      <c r="A13" s="63" t="s">
        <v>581</v>
      </c>
      <c r="B13" s="188">
        <v>5879389.8200000003</v>
      </c>
      <c r="C13" s="188">
        <v>-65000</v>
      </c>
      <c r="D13" s="181">
        <f t="shared" si="1"/>
        <v>5814389.8200000003</v>
      </c>
      <c r="E13" s="188">
        <v>3044182.33</v>
      </c>
      <c r="F13" s="188">
        <v>3044182.33</v>
      </c>
      <c r="G13" s="181">
        <f t="shared" si="2"/>
        <v>2770207.49</v>
      </c>
    </row>
    <row r="14" spans="1:7" x14ac:dyDescent="0.25">
      <c r="A14" s="63" t="s">
        <v>582</v>
      </c>
      <c r="B14" s="188">
        <v>8333077.5999999996</v>
      </c>
      <c r="C14" s="188">
        <v>2260500</v>
      </c>
      <c r="D14" s="181">
        <f t="shared" si="1"/>
        <v>10593577.6</v>
      </c>
      <c r="E14" s="188">
        <v>4957023.1500000004</v>
      </c>
      <c r="F14" s="188">
        <v>4957023.1500000004</v>
      </c>
      <c r="G14" s="181">
        <f t="shared" si="2"/>
        <v>5636554.4499999993</v>
      </c>
    </row>
    <row r="15" spans="1:7" x14ac:dyDescent="0.25">
      <c r="A15" s="63" t="s">
        <v>583</v>
      </c>
      <c r="B15" s="188">
        <v>966648.37</v>
      </c>
      <c r="C15" s="188">
        <v>22000</v>
      </c>
      <c r="D15" s="181">
        <f t="shared" si="1"/>
        <v>988648.37</v>
      </c>
      <c r="E15" s="188">
        <v>615290.68000000005</v>
      </c>
      <c r="F15" s="188">
        <v>615290.68000000005</v>
      </c>
      <c r="G15" s="181">
        <f t="shared" si="2"/>
        <v>373357.68999999994</v>
      </c>
    </row>
    <row r="16" spans="1:7" x14ac:dyDescent="0.25">
      <c r="A16" s="63" t="s">
        <v>584</v>
      </c>
      <c r="B16" s="188">
        <v>91885777.549999997</v>
      </c>
      <c r="C16" s="188">
        <v>-4942034.95</v>
      </c>
      <c r="D16" s="181">
        <f t="shared" si="1"/>
        <v>86943742.599999994</v>
      </c>
      <c r="E16" s="188">
        <v>56953790.920000002</v>
      </c>
      <c r="F16" s="188">
        <v>56953790.920000002</v>
      </c>
      <c r="G16" s="181">
        <f t="shared" si="2"/>
        <v>29989951.679999992</v>
      </c>
    </row>
    <row r="17" spans="1:7" x14ac:dyDescent="0.25">
      <c r="A17" s="63" t="s">
        <v>585</v>
      </c>
      <c r="B17" s="188">
        <v>7747800.04</v>
      </c>
      <c r="C17" s="188">
        <v>-169000</v>
      </c>
      <c r="D17" s="181">
        <f t="shared" si="1"/>
        <v>7578800.04</v>
      </c>
      <c r="E17" s="188">
        <v>4425462.22</v>
      </c>
      <c r="F17" s="188">
        <v>4425462.22</v>
      </c>
      <c r="G17" s="181">
        <f t="shared" si="2"/>
        <v>3153337.8200000003</v>
      </c>
    </row>
    <row r="18" spans="1:7" x14ac:dyDescent="0.25">
      <c r="A18" s="63" t="s">
        <v>586</v>
      </c>
      <c r="B18" s="188">
        <v>23149760.940000001</v>
      </c>
      <c r="C18" s="188">
        <v>9467357.3100000005</v>
      </c>
      <c r="D18" s="181">
        <f t="shared" si="1"/>
        <v>32617118.25</v>
      </c>
      <c r="E18" s="188">
        <v>12400252.5</v>
      </c>
      <c r="F18" s="188">
        <v>12377252.5</v>
      </c>
      <c r="G18" s="181">
        <f t="shared" si="2"/>
        <v>20216865.75</v>
      </c>
    </row>
    <row r="19" spans="1:7" x14ac:dyDescent="0.25">
      <c r="A19" s="63" t="s">
        <v>587</v>
      </c>
      <c r="B19" s="188">
        <v>15355248.939999999</v>
      </c>
      <c r="C19" s="188">
        <v>432962.5</v>
      </c>
      <c r="D19" s="181">
        <f t="shared" si="1"/>
        <v>15788211.439999999</v>
      </c>
      <c r="E19" s="188">
        <v>4787060.32</v>
      </c>
      <c r="F19" s="188">
        <v>4752864.16</v>
      </c>
      <c r="G19" s="181">
        <f t="shared" si="2"/>
        <v>11001151.119999999</v>
      </c>
    </row>
    <row r="20" spans="1:7" x14ac:dyDescent="0.25">
      <c r="A20" s="63" t="s">
        <v>588</v>
      </c>
      <c r="B20" s="188">
        <v>58497871.93</v>
      </c>
      <c r="C20" s="188">
        <v>10790824</v>
      </c>
      <c r="D20" s="181">
        <f t="shared" si="1"/>
        <v>69288695.930000007</v>
      </c>
      <c r="E20" s="188">
        <v>42882478.149999999</v>
      </c>
      <c r="F20" s="188">
        <v>42871574.149999999</v>
      </c>
      <c r="G20" s="181">
        <f t="shared" si="2"/>
        <v>26406217.780000009</v>
      </c>
    </row>
    <row r="21" spans="1:7" x14ac:dyDescent="0.25">
      <c r="A21" s="63" t="s">
        <v>589</v>
      </c>
      <c r="B21" s="188">
        <v>12414222.800000001</v>
      </c>
      <c r="C21" s="188">
        <v>1575000</v>
      </c>
      <c r="D21" s="181">
        <f t="shared" si="1"/>
        <v>13989222.800000001</v>
      </c>
      <c r="E21" s="188">
        <v>8501453.5399999991</v>
      </c>
      <c r="F21" s="188">
        <v>8501453.5399999991</v>
      </c>
      <c r="G21" s="181">
        <f t="shared" si="2"/>
        <v>5487769.2600000016</v>
      </c>
    </row>
    <row r="22" spans="1:7" x14ac:dyDescent="0.25">
      <c r="A22" s="63" t="s">
        <v>590</v>
      </c>
      <c r="B22" s="188">
        <v>129406567.7</v>
      </c>
      <c r="C22" s="188">
        <v>19292531.16</v>
      </c>
      <c r="D22" s="181">
        <f t="shared" si="1"/>
        <v>148699098.86000001</v>
      </c>
      <c r="E22" s="188">
        <v>94086105.640000001</v>
      </c>
      <c r="F22" s="188">
        <v>94086105.640000001</v>
      </c>
      <c r="G22" s="181">
        <f t="shared" si="2"/>
        <v>54612993.220000014</v>
      </c>
    </row>
    <row r="23" spans="1:7" x14ac:dyDescent="0.25">
      <c r="A23" s="63" t="s">
        <v>591</v>
      </c>
      <c r="B23" s="188">
        <v>55295642.909999996</v>
      </c>
      <c r="C23" s="188">
        <v>89135255.159999996</v>
      </c>
      <c r="D23" s="181">
        <f t="shared" si="1"/>
        <v>144430898.06999999</v>
      </c>
      <c r="E23" s="188">
        <v>51265364.490000002</v>
      </c>
      <c r="F23" s="188">
        <v>51265364.490000002</v>
      </c>
      <c r="G23" s="181">
        <f t="shared" si="2"/>
        <v>93165533.579999983</v>
      </c>
    </row>
    <row r="24" spans="1:7" x14ac:dyDescent="0.25">
      <c r="A24" s="63" t="s">
        <v>592</v>
      </c>
      <c r="B24" s="188">
        <v>10871741.689999999</v>
      </c>
      <c r="C24" s="188">
        <v>1461280</v>
      </c>
      <c r="D24" s="181">
        <f t="shared" si="1"/>
        <v>12333021.689999999</v>
      </c>
      <c r="E24" s="188">
        <v>7333017.4100000001</v>
      </c>
      <c r="F24" s="188">
        <v>7333017.4100000001</v>
      </c>
      <c r="G24" s="181">
        <f t="shared" si="2"/>
        <v>5000004.2799999993</v>
      </c>
    </row>
    <row r="25" spans="1:7" x14ac:dyDescent="0.25">
      <c r="A25" s="63" t="s">
        <v>593</v>
      </c>
      <c r="B25" s="188">
        <v>62241098.759999998</v>
      </c>
      <c r="C25" s="188">
        <v>13634214.16</v>
      </c>
      <c r="D25" s="181">
        <f t="shared" si="1"/>
        <v>75875312.920000002</v>
      </c>
      <c r="E25" s="188">
        <v>52919265.159999996</v>
      </c>
      <c r="F25" s="188">
        <v>52919265.159999996</v>
      </c>
      <c r="G25" s="181">
        <f t="shared" si="2"/>
        <v>22956047.760000005</v>
      </c>
    </row>
    <row r="26" spans="1:7" x14ac:dyDescent="0.25">
      <c r="A26" s="63" t="s">
        <v>594</v>
      </c>
      <c r="B26" s="188">
        <v>11526152.32</v>
      </c>
      <c r="C26" s="188">
        <v>2941880</v>
      </c>
      <c r="D26" s="181">
        <f t="shared" si="1"/>
        <v>14468032.32</v>
      </c>
      <c r="E26" s="188">
        <v>9063951.6099999994</v>
      </c>
      <c r="F26" s="188">
        <v>9063951.6099999994</v>
      </c>
      <c r="G26" s="181">
        <f t="shared" si="2"/>
        <v>5404080.7100000009</v>
      </c>
    </row>
    <row r="27" spans="1:7" x14ac:dyDescent="0.25">
      <c r="A27" s="63" t="s">
        <v>595</v>
      </c>
      <c r="B27" s="188">
        <v>29118097.59</v>
      </c>
      <c r="C27" s="188">
        <v>10716095.050000001</v>
      </c>
      <c r="D27" s="181">
        <f t="shared" si="1"/>
        <v>39834192.640000001</v>
      </c>
      <c r="E27" s="188">
        <v>21903363.760000002</v>
      </c>
      <c r="F27" s="188">
        <v>21903363.760000002</v>
      </c>
      <c r="G27" s="181">
        <f t="shared" si="2"/>
        <v>17930828.879999999</v>
      </c>
    </row>
    <row r="28" spans="1:7" x14ac:dyDescent="0.25">
      <c r="A28" s="63" t="s">
        <v>596</v>
      </c>
      <c r="B28" s="188">
        <v>15352314.199999999</v>
      </c>
      <c r="C28" s="188">
        <v>137674.79999999999</v>
      </c>
      <c r="D28" s="181">
        <f t="shared" si="1"/>
        <v>15489989</v>
      </c>
      <c r="E28" s="188">
        <v>6540685.1799999997</v>
      </c>
      <c r="F28" s="188">
        <v>6540685.1799999997</v>
      </c>
      <c r="G28" s="181">
        <f t="shared" si="2"/>
        <v>8949303.8200000003</v>
      </c>
    </row>
    <row r="29" spans="1:7" x14ac:dyDescent="0.25">
      <c r="A29" s="63" t="s">
        <v>597</v>
      </c>
      <c r="B29" s="188">
        <v>41762898.850000001</v>
      </c>
      <c r="C29" s="188">
        <v>2552555.0099999998</v>
      </c>
      <c r="D29" s="181">
        <f t="shared" si="1"/>
        <v>44315453.859999999</v>
      </c>
      <c r="E29" s="188">
        <v>24323966.640000001</v>
      </c>
      <c r="F29" s="188">
        <v>24323966.640000001</v>
      </c>
      <c r="G29" s="181">
        <f t="shared" si="2"/>
        <v>19991487.219999999</v>
      </c>
    </row>
    <row r="30" spans="1:7" x14ac:dyDescent="0.25">
      <c r="A30" s="63" t="s">
        <v>598</v>
      </c>
      <c r="B30" s="188">
        <v>20449879.52</v>
      </c>
      <c r="C30" s="188">
        <v>4196183.74</v>
      </c>
      <c r="D30" s="181">
        <f t="shared" si="1"/>
        <v>24646063.259999998</v>
      </c>
      <c r="E30" s="188">
        <v>10801130.949999999</v>
      </c>
      <c r="F30" s="188">
        <v>10801130.949999999</v>
      </c>
      <c r="G30" s="181">
        <f t="shared" si="2"/>
        <v>13844932.309999999</v>
      </c>
    </row>
    <row r="31" spans="1:7" x14ac:dyDescent="0.25">
      <c r="A31" s="63" t="s">
        <v>599</v>
      </c>
      <c r="B31" s="188">
        <v>2640874.4300000002</v>
      </c>
      <c r="C31" s="188">
        <v>10000</v>
      </c>
      <c r="D31" s="181">
        <f t="shared" si="1"/>
        <v>2650874.4300000002</v>
      </c>
      <c r="E31" s="188">
        <v>1549073.74</v>
      </c>
      <c r="F31" s="188">
        <v>1549073.74</v>
      </c>
      <c r="G31" s="181">
        <f t="shared" si="2"/>
        <v>1101800.6900000002</v>
      </c>
    </row>
    <row r="32" spans="1:7" x14ac:dyDescent="0.25">
      <c r="A32" s="63" t="s">
        <v>600</v>
      </c>
      <c r="B32" s="188">
        <v>75609671.730000004</v>
      </c>
      <c r="C32" s="188">
        <v>4075604.93</v>
      </c>
      <c r="D32" s="181">
        <f t="shared" si="1"/>
        <v>79685276.660000011</v>
      </c>
      <c r="E32" s="188">
        <v>60406900.670000002</v>
      </c>
      <c r="F32" s="188">
        <v>60406900.670000002</v>
      </c>
      <c r="G32" s="181">
        <f t="shared" si="2"/>
        <v>19278375.99000001</v>
      </c>
    </row>
    <row r="33" spans="1:7" x14ac:dyDescent="0.25">
      <c r="A33" s="63" t="s">
        <v>601</v>
      </c>
      <c r="B33" s="188">
        <v>6535072.0099999998</v>
      </c>
      <c r="C33" s="188">
        <v>0</v>
      </c>
      <c r="D33" s="181">
        <f t="shared" si="1"/>
        <v>6535072.0099999998</v>
      </c>
      <c r="E33" s="188">
        <v>3642020.88</v>
      </c>
      <c r="F33" s="188">
        <v>3642020.88</v>
      </c>
      <c r="G33" s="181">
        <f t="shared" si="2"/>
        <v>2893051.13</v>
      </c>
    </row>
    <row r="34" spans="1:7" x14ac:dyDescent="0.25">
      <c r="A34" s="63" t="s">
        <v>602</v>
      </c>
      <c r="B34" s="188">
        <v>7498400</v>
      </c>
      <c r="C34" s="188">
        <v>0</v>
      </c>
      <c r="D34" s="181">
        <f t="shared" si="1"/>
        <v>7498400</v>
      </c>
      <c r="E34" s="188">
        <v>5623794</v>
      </c>
      <c r="F34" s="188">
        <v>5623794</v>
      </c>
      <c r="G34" s="181">
        <f t="shared" si="2"/>
        <v>1874606</v>
      </c>
    </row>
    <row r="35" spans="1:7" x14ac:dyDescent="0.25">
      <c r="A35" s="63" t="s">
        <v>603</v>
      </c>
      <c r="B35" s="188">
        <v>4843800</v>
      </c>
      <c r="C35" s="188">
        <v>0</v>
      </c>
      <c r="D35" s="181">
        <f t="shared" si="1"/>
        <v>4843800</v>
      </c>
      <c r="E35" s="188">
        <v>3632850</v>
      </c>
      <c r="F35" s="188">
        <v>3632850</v>
      </c>
      <c r="G35" s="181">
        <f t="shared" si="2"/>
        <v>1210950</v>
      </c>
    </row>
    <row r="36" spans="1:7" x14ac:dyDescent="0.25">
      <c r="A36" s="31" t="s">
        <v>153</v>
      </c>
      <c r="B36" s="49"/>
      <c r="C36" s="49"/>
      <c r="D36" s="49"/>
      <c r="E36" s="49"/>
      <c r="F36" s="49"/>
      <c r="G36" s="49"/>
    </row>
    <row r="37" spans="1:7" x14ac:dyDescent="0.25">
      <c r="A37" s="3" t="s">
        <v>386</v>
      </c>
      <c r="B37" s="4">
        <f>SUM(B38:B55)</f>
        <v>344723280.72000003</v>
      </c>
      <c r="C37" s="4">
        <f t="shared" ref="C37:F37" si="3">SUM(C38:C55)</f>
        <v>57751669.670000017</v>
      </c>
      <c r="D37" s="4">
        <f t="shared" si="3"/>
        <v>402474950.38999999</v>
      </c>
      <c r="E37" s="4">
        <f t="shared" si="3"/>
        <v>115981025.2</v>
      </c>
      <c r="F37" s="4">
        <f t="shared" si="3"/>
        <v>115981025.2</v>
      </c>
      <c r="G37" s="4">
        <f>SUM(G38:G55)</f>
        <v>286493925.19</v>
      </c>
    </row>
    <row r="38" spans="1:7" x14ac:dyDescent="0.25">
      <c r="A38" s="63" t="s">
        <v>578</v>
      </c>
      <c r="B38" s="188">
        <v>2222158.39</v>
      </c>
      <c r="C38" s="188">
        <v>0</v>
      </c>
      <c r="D38" s="181">
        <f>B38+C38</f>
        <v>2222158.39</v>
      </c>
      <c r="E38" s="180">
        <v>1069362</v>
      </c>
      <c r="F38" s="180">
        <v>1069362</v>
      </c>
      <c r="G38" s="181">
        <f>D38-E38</f>
        <v>1152796.3900000001</v>
      </c>
    </row>
    <row r="39" spans="1:7" x14ac:dyDescent="0.25">
      <c r="A39" s="63" t="s">
        <v>579</v>
      </c>
      <c r="B39" s="188">
        <v>107120</v>
      </c>
      <c r="C39" s="188">
        <v>0</v>
      </c>
      <c r="D39" s="181">
        <f t="shared" ref="D39:D55" si="4">B39+C39</f>
        <v>107120</v>
      </c>
      <c r="E39" s="180">
        <v>56308.800000000003</v>
      </c>
      <c r="F39" s="180">
        <v>56308.800000000003</v>
      </c>
      <c r="G39" s="181">
        <f t="shared" ref="G39:G55" si="5">D39-E39</f>
        <v>50811.199999999997</v>
      </c>
    </row>
    <row r="40" spans="1:7" x14ac:dyDescent="0.25">
      <c r="A40" s="63" t="s">
        <v>581</v>
      </c>
      <c r="B40" s="188">
        <v>41600</v>
      </c>
      <c r="C40" s="188">
        <v>0</v>
      </c>
      <c r="D40" s="181">
        <f t="shared" si="4"/>
        <v>41600</v>
      </c>
      <c r="E40" s="180">
        <v>21036.6</v>
      </c>
      <c r="F40" s="180">
        <v>21036.6</v>
      </c>
      <c r="G40" s="181">
        <f t="shared" si="5"/>
        <v>20563.400000000001</v>
      </c>
    </row>
    <row r="41" spans="1:7" x14ac:dyDescent="0.25">
      <c r="A41" s="63" t="s">
        <v>582</v>
      </c>
      <c r="B41" s="188">
        <v>115000</v>
      </c>
      <c r="C41" s="188">
        <v>0</v>
      </c>
      <c r="D41" s="181">
        <f t="shared" si="4"/>
        <v>115000</v>
      </c>
      <c r="E41" s="180">
        <v>0</v>
      </c>
      <c r="F41" s="180">
        <v>0</v>
      </c>
      <c r="G41" s="181">
        <f t="shared" si="5"/>
        <v>115000</v>
      </c>
    </row>
    <row r="42" spans="1:7" x14ac:dyDescent="0.25">
      <c r="A42" s="63" t="s">
        <v>583</v>
      </c>
      <c r="B42" s="188">
        <v>73000</v>
      </c>
      <c r="C42" s="188">
        <v>0</v>
      </c>
      <c r="D42" s="181">
        <f t="shared" si="4"/>
        <v>73000</v>
      </c>
      <c r="E42" s="180">
        <v>13920</v>
      </c>
      <c r="F42" s="180">
        <v>13920</v>
      </c>
      <c r="G42" s="181">
        <f t="shared" si="5"/>
        <v>59080</v>
      </c>
    </row>
    <row r="43" spans="1:7" x14ac:dyDescent="0.25">
      <c r="A43" s="63" t="s">
        <v>584</v>
      </c>
      <c r="B43" s="188">
        <v>16200000</v>
      </c>
      <c r="C43" s="188">
        <v>0</v>
      </c>
      <c r="D43" s="181">
        <f t="shared" si="4"/>
        <v>16200000</v>
      </c>
      <c r="E43" s="180">
        <v>7890936.7800000003</v>
      </c>
      <c r="F43" s="180">
        <v>7890936.7800000003</v>
      </c>
      <c r="G43" s="181">
        <f t="shared" si="5"/>
        <v>8309063.2199999997</v>
      </c>
    </row>
    <row r="44" spans="1:7" x14ac:dyDescent="0.25">
      <c r="A44" s="63" t="s">
        <v>586</v>
      </c>
      <c r="B44" s="188">
        <v>131667433.12</v>
      </c>
      <c r="C44" s="188">
        <v>51665518.840000004</v>
      </c>
      <c r="D44" s="181">
        <f t="shared" si="4"/>
        <v>183332951.96000001</v>
      </c>
      <c r="E44" s="180">
        <v>52462705.68</v>
      </c>
      <c r="F44" s="180">
        <v>52462705.68</v>
      </c>
      <c r="G44" s="181">
        <f t="shared" si="5"/>
        <v>130870246.28</v>
      </c>
    </row>
    <row r="45" spans="1:7" x14ac:dyDescent="0.25">
      <c r="A45" s="63" t="s">
        <v>587</v>
      </c>
      <c r="B45" s="188">
        <v>23566.400000000001</v>
      </c>
      <c r="C45" s="188">
        <v>735605.7</v>
      </c>
      <c r="D45" s="181">
        <f t="shared" si="4"/>
        <v>759172.1</v>
      </c>
      <c r="E45" s="180">
        <v>0</v>
      </c>
      <c r="F45" s="180">
        <v>0</v>
      </c>
      <c r="G45" s="181">
        <f t="shared" si="5"/>
        <v>759172.1</v>
      </c>
    </row>
    <row r="46" spans="1:7" x14ac:dyDescent="0.25">
      <c r="A46" s="63" t="s">
        <v>588</v>
      </c>
      <c r="B46" s="188">
        <v>2053560</v>
      </c>
      <c r="C46" s="188">
        <v>784980</v>
      </c>
      <c r="D46" s="181">
        <f t="shared" si="4"/>
        <v>2838540</v>
      </c>
      <c r="E46" s="180">
        <v>601432.05000000005</v>
      </c>
      <c r="F46" s="180">
        <v>601432.05000000005</v>
      </c>
      <c r="G46" s="181">
        <f t="shared" si="5"/>
        <v>2237107.9500000002</v>
      </c>
    </row>
    <row r="47" spans="1:7" x14ac:dyDescent="0.25">
      <c r="A47" s="63" t="s">
        <v>589</v>
      </c>
      <c r="B47" s="188">
        <v>98293.42</v>
      </c>
      <c r="C47" s="188">
        <v>0</v>
      </c>
      <c r="D47" s="181">
        <f t="shared" si="4"/>
        <v>98293.42</v>
      </c>
      <c r="E47" s="180">
        <v>25821.599999999999</v>
      </c>
      <c r="F47" s="180">
        <v>25821.599999999999</v>
      </c>
      <c r="G47" s="181">
        <f t="shared" si="5"/>
        <v>72471.820000000007</v>
      </c>
    </row>
    <row r="48" spans="1:7" x14ac:dyDescent="0.25">
      <c r="A48" s="63" t="s">
        <v>590</v>
      </c>
      <c r="B48" s="188">
        <v>10705889.300000001</v>
      </c>
      <c r="C48" s="188">
        <v>10684837.699999999</v>
      </c>
      <c r="D48" s="181">
        <f t="shared" si="4"/>
        <v>21390727</v>
      </c>
      <c r="E48" s="180">
        <v>7540430.1399999997</v>
      </c>
      <c r="F48" s="180">
        <v>7540430.1399999997</v>
      </c>
      <c r="G48" s="181">
        <f t="shared" si="5"/>
        <v>13850296.859999999</v>
      </c>
    </row>
    <row r="49" spans="1:7" x14ac:dyDescent="0.25">
      <c r="A49" s="63" t="s">
        <v>591</v>
      </c>
      <c r="B49" s="188">
        <v>135102292.72</v>
      </c>
      <c r="C49" s="188">
        <v>7263881.9000000004</v>
      </c>
      <c r="D49" s="181">
        <f t="shared" si="4"/>
        <v>142366174.62</v>
      </c>
      <c r="E49" s="180">
        <v>27605982.870000001</v>
      </c>
      <c r="F49" s="180">
        <v>27605982.870000001</v>
      </c>
      <c r="G49" s="181">
        <f t="shared" si="5"/>
        <v>114760191.75</v>
      </c>
    </row>
    <row r="50" spans="1:7" x14ac:dyDescent="0.25">
      <c r="A50" s="63" t="s">
        <v>592</v>
      </c>
      <c r="B50" s="188">
        <v>1285.44</v>
      </c>
      <c r="C50" s="188">
        <v>1046530</v>
      </c>
      <c r="D50" s="181">
        <f t="shared" si="4"/>
        <v>1047815.44</v>
      </c>
      <c r="E50" s="180">
        <v>0</v>
      </c>
      <c r="F50" s="180">
        <v>0</v>
      </c>
      <c r="G50" s="181">
        <f t="shared" si="5"/>
        <v>1047815.44</v>
      </c>
    </row>
    <row r="51" spans="1:7" x14ac:dyDescent="0.25">
      <c r="A51" s="63" t="s">
        <v>593</v>
      </c>
      <c r="B51" s="188">
        <v>27411861.27</v>
      </c>
      <c r="C51" s="188">
        <v>-10133980.390000001</v>
      </c>
      <c r="D51" s="181">
        <f t="shared" si="4"/>
        <v>17277880.879999999</v>
      </c>
      <c r="E51" s="180">
        <v>13828366.359999999</v>
      </c>
      <c r="F51" s="180">
        <v>13828366.359999999</v>
      </c>
      <c r="G51" s="181">
        <f t="shared" si="5"/>
        <v>3449514.5199999996</v>
      </c>
    </row>
    <row r="52" spans="1:7" x14ac:dyDescent="0.25">
      <c r="A52" s="63" t="s">
        <v>594</v>
      </c>
      <c r="B52" s="188">
        <v>2861821.31</v>
      </c>
      <c r="C52" s="188">
        <v>0</v>
      </c>
      <c r="D52" s="181">
        <f t="shared" si="4"/>
        <v>2861821.31</v>
      </c>
      <c r="E52" s="180">
        <v>602688.19999999995</v>
      </c>
      <c r="F52" s="180">
        <v>602688.19999999995</v>
      </c>
      <c r="G52" s="181">
        <f t="shared" si="5"/>
        <v>2259133.1100000003</v>
      </c>
    </row>
    <row r="53" spans="1:7" x14ac:dyDescent="0.25">
      <c r="A53" s="63" t="s">
        <v>596</v>
      </c>
      <c r="B53" s="188">
        <v>406000</v>
      </c>
      <c r="C53" s="188">
        <v>0</v>
      </c>
      <c r="D53" s="181">
        <f t="shared" si="4"/>
        <v>406000</v>
      </c>
      <c r="E53" s="180">
        <v>142610.4</v>
      </c>
      <c r="F53" s="180">
        <v>142610.4</v>
      </c>
      <c r="G53" s="181">
        <f t="shared" si="5"/>
        <v>263389.59999999998</v>
      </c>
    </row>
    <row r="54" spans="1:7" x14ac:dyDescent="0.25">
      <c r="A54" s="63" t="s">
        <v>597</v>
      </c>
      <c r="B54" s="188">
        <v>4077973.35</v>
      </c>
      <c r="C54" s="188">
        <v>5423295.9199999999</v>
      </c>
      <c r="D54" s="181">
        <f t="shared" si="4"/>
        <v>9501269.2699999996</v>
      </c>
      <c r="E54" s="180">
        <v>3565398.2</v>
      </c>
      <c r="F54" s="180">
        <v>3565398.2</v>
      </c>
      <c r="G54" s="181">
        <f t="shared" si="5"/>
        <v>5935871.0699999994</v>
      </c>
    </row>
    <row r="55" spans="1:7" x14ac:dyDescent="0.25">
      <c r="A55" s="63" t="s">
        <v>598</v>
      </c>
      <c r="B55" s="188">
        <v>11554426</v>
      </c>
      <c r="C55" s="188">
        <v>-9719000</v>
      </c>
      <c r="D55" s="181">
        <f t="shared" si="4"/>
        <v>1835426</v>
      </c>
      <c r="E55" s="180">
        <v>554025.52</v>
      </c>
      <c r="F55" s="180">
        <v>554025.52</v>
      </c>
      <c r="G55" s="181">
        <f t="shared" si="5"/>
        <v>1281400.48</v>
      </c>
    </row>
    <row r="56" spans="1:7" x14ac:dyDescent="0.25">
      <c r="A56" s="31" t="s">
        <v>153</v>
      </c>
      <c r="B56" s="49"/>
      <c r="C56" s="49"/>
      <c r="D56" s="49"/>
      <c r="E56" s="49"/>
      <c r="F56" s="49"/>
      <c r="G56" s="49"/>
    </row>
    <row r="57" spans="1:7" x14ac:dyDescent="0.25">
      <c r="A57" s="3" t="s">
        <v>382</v>
      </c>
      <c r="B57" s="4">
        <f>SUM(B37,B9)</f>
        <v>1110168831.4100001</v>
      </c>
      <c r="C57" s="4">
        <f t="shared" ref="C57:G57" si="6">SUM(C37,C9)</f>
        <v>241842338.39000005</v>
      </c>
      <c r="D57" s="4">
        <f t="shared" si="6"/>
        <v>1352011169.8</v>
      </c>
      <c r="E57" s="4">
        <f t="shared" si="6"/>
        <v>659845454.53999996</v>
      </c>
      <c r="F57" s="4">
        <f t="shared" si="6"/>
        <v>659776967.38000011</v>
      </c>
      <c r="G57" s="4">
        <f t="shared" si="6"/>
        <v>692165715.25999999</v>
      </c>
    </row>
    <row r="58" spans="1:7" x14ac:dyDescent="0.25">
      <c r="A58" s="55"/>
      <c r="B58" s="55"/>
      <c r="C58" s="55"/>
      <c r="D58" s="55"/>
      <c r="E58" s="55"/>
      <c r="F58" s="55"/>
      <c r="G58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6:G37 B9:G9 B56:G57">
      <formula1>-1.79769313486231E+100</formula1>
      <formula2>1.79769313486231E+100</formula2>
    </dataValidation>
  </dataValidations>
  <pageMargins left="0.11811023622047245" right="0.11811023622047245" top="0.35433070866141736" bottom="0.35433070866141736" header="0.31496062992125984" footer="0.31496062992125984"/>
  <pageSetup scale="80" orientation="landscape" r:id="rId1"/>
  <ignoredErrors>
    <ignoredError sqref="B56:G57 B9:G9 B36:G36 B37:F3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34" zoomScale="75" zoomScaleNormal="75" workbookViewId="0">
      <selection activeCell="B77" sqref="B77:G77"/>
    </sheetView>
  </sheetViews>
  <sheetFormatPr baseColWidth="10" defaultColWidth="11" defaultRowHeight="15" x14ac:dyDescent="0.25"/>
  <cols>
    <col min="1" max="1" width="74" customWidth="1"/>
    <col min="2" max="2" width="17.85546875" customWidth="1"/>
    <col min="3" max="3" width="16.5703125" customWidth="1"/>
    <col min="4" max="4" width="18.85546875" customWidth="1"/>
    <col min="5" max="5" width="17.85546875" customWidth="1"/>
    <col min="6" max="6" width="18.140625" customWidth="1"/>
    <col min="7" max="7" width="17.42578125" customWidth="1"/>
  </cols>
  <sheetData>
    <row r="1" spans="1:7" ht="40.9" customHeight="1" x14ac:dyDescent="0.25">
      <c r="A1" s="230" t="s">
        <v>387</v>
      </c>
      <c r="B1" s="231"/>
      <c r="C1" s="231"/>
      <c r="D1" s="231"/>
      <c r="E1" s="231"/>
      <c r="F1" s="231"/>
      <c r="G1" s="231"/>
    </row>
    <row r="2" spans="1:7" x14ac:dyDescent="0.25">
      <c r="A2" s="106" t="str">
        <f>'Formato 1'!A2</f>
        <v>Municipio de Salamanca, Guanajuato</v>
      </c>
      <c r="B2" s="107"/>
      <c r="C2" s="107"/>
      <c r="D2" s="107"/>
      <c r="E2" s="107"/>
      <c r="F2" s="107"/>
      <c r="G2" s="108"/>
    </row>
    <row r="3" spans="1:7" x14ac:dyDescent="0.25">
      <c r="A3" s="109" t="s">
        <v>388</v>
      </c>
      <c r="B3" s="110"/>
      <c r="C3" s="110"/>
      <c r="D3" s="110"/>
      <c r="E3" s="110"/>
      <c r="F3" s="110"/>
      <c r="G3" s="111"/>
    </row>
    <row r="4" spans="1:7" x14ac:dyDescent="0.25">
      <c r="A4" s="109" t="s">
        <v>389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Septiembre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19" t="s">
        <v>6</v>
      </c>
      <c r="B7" s="227" t="s">
        <v>301</v>
      </c>
      <c r="C7" s="228"/>
      <c r="D7" s="228"/>
      <c r="E7" s="228"/>
      <c r="F7" s="229"/>
      <c r="G7" s="223" t="s">
        <v>390</v>
      </c>
    </row>
    <row r="8" spans="1:7" ht="30" x14ac:dyDescent="0.25">
      <c r="A8" s="220"/>
      <c r="B8" s="25" t="s">
        <v>303</v>
      </c>
      <c r="C8" s="7" t="s">
        <v>391</v>
      </c>
      <c r="D8" s="25" t="s">
        <v>305</v>
      </c>
      <c r="E8" s="25" t="s">
        <v>189</v>
      </c>
      <c r="F8" s="32" t="s">
        <v>206</v>
      </c>
      <c r="G8" s="222"/>
    </row>
    <row r="9" spans="1:7" ht="16.5" customHeight="1" x14ac:dyDescent="0.25">
      <c r="A9" s="26" t="s">
        <v>392</v>
      </c>
      <c r="B9" s="189">
        <f t="shared" ref="B9:G9" si="0">B10+B19+B27+B37</f>
        <v>765445550.69000006</v>
      </c>
      <c r="C9" s="189">
        <f t="shared" si="0"/>
        <v>184090668.72000003</v>
      </c>
      <c r="D9" s="189">
        <f t="shared" si="0"/>
        <v>949536219.40999997</v>
      </c>
      <c r="E9" s="189">
        <f t="shared" si="0"/>
        <v>543864429.33999991</v>
      </c>
      <c r="F9" s="189">
        <f t="shared" si="0"/>
        <v>543795942.17999995</v>
      </c>
      <c r="G9" s="189">
        <f t="shared" si="0"/>
        <v>405671790.06999999</v>
      </c>
    </row>
    <row r="10" spans="1:7" ht="15" customHeight="1" x14ac:dyDescent="0.25">
      <c r="A10" s="58" t="s">
        <v>393</v>
      </c>
      <c r="B10" s="190">
        <f t="shared" ref="B10:G10" si="1">SUM(B11:B18)</f>
        <v>359344802.75999999</v>
      </c>
      <c r="C10" s="190">
        <f t="shared" si="1"/>
        <v>45130515.920000002</v>
      </c>
      <c r="D10" s="190">
        <f t="shared" si="1"/>
        <v>404475318.68000001</v>
      </c>
      <c r="E10" s="190">
        <f t="shared" si="1"/>
        <v>238069086.27999997</v>
      </c>
      <c r="F10" s="190">
        <f t="shared" si="1"/>
        <v>238045699.27999997</v>
      </c>
      <c r="G10" s="190">
        <f t="shared" si="1"/>
        <v>166406232.40000004</v>
      </c>
    </row>
    <row r="11" spans="1:7" x14ac:dyDescent="0.25">
      <c r="A11" s="77" t="s">
        <v>394</v>
      </c>
      <c r="B11" s="191">
        <v>14054369.33</v>
      </c>
      <c r="C11" s="191">
        <v>0</v>
      </c>
      <c r="D11" s="190">
        <f>B11+C11</f>
        <v>14054369.33</v>
      </c>
      <c r="E11" s="191">
        <v>9081326.4600000009</v>
      </c>
      <c r="F11" s="191">
        <v>9081326.4600000009</v>
      </c>
      <c r="G11" s="190">
        <f>D11-E11</f>
        <v>4973042.8699999992</v>
      </c>
    </row>
    <row r="12" spans="1:7" x14ac:dyDescent="0.25">
      <c r="A12" s="77" t="s">
        <v>395</v>
      </c>
      <c r="B12" s="191">
        <v>966648.37</v>
      </c>
      <c r="C12" s="191">
        <v>22000</v>
      </c>
      <c r="D12" s="190">
        <f t="shared" ref="D12:D18" si="2">B12+C12</f>
        <v>988648.37</v>
      </c>
      <c r="E12" s="191">
        <v>615290.68000000005</v>
      </c>
      <c r="F12" s="191">
        <v>615290.68000000005</v>
      </c>
      <c r="G12" s="190">
        <f t="shared" ref="G12:G18" si="3">D12-E12</f>
        <v>373357.68999999994</v>
      </c>
    </row>
    <row r="13" spans="1:7" x14ac:dyDescent="0.25">
      <c r="A13" s="77" t="s">
        <v>396</v>
      </c>
      <c r="B13" s="191">
        <v>82206851.219999999</v>
      </c>
      <c r="C13" s="191">
        <v>20591969.59</v>
      </c>
      <c r="D13" s="190">
        <f t="shared" si="2"/>
        <v>102798820.81</v>
      </c>
      <c r="E13" s="191">
        <v>58351212.109999999</v>
      </c>
      <c r="F13" s="191">
        <v>58350825.109999999</v>
      </c>
      <c r="G13" s="190">
        <f t="shared" si="3"/>
        <v>44447608.700000003</v>
      </c>
    </row>
    <row r="14" spans="1:7" x14ac:dyDescent="0.25">
      <c r="A14" s="77" t="s">
        <v>397</v>
      </c>
      <c r="B14" s="190">
        <v>0</v>
      </c>
      <c r="C14" s="190">
        <v>0</v>
      </c>
      <c r="D14" s="190">
        <f t="shared" si="2"/>
        <v>0</v>
      </c>
      <c r="E14" s="190">
        <v>0</v>
      </c>
      <c r="F14" s="190">
        <v>0</v>
      </c>
      <c r="G14" s="190">
        <f t="shared" si="3"/>
        <v>0</v>
      </c>
    </row>
    <row r="15" spans="1:7" x14ac:dyDescent="0.25">
      <c r="A15" s="77" t="s">
        <v>398</v>
      </c>
      <c r="B15" s="191">
        <v>94526651.980000004</v>
      </c>
      <c r="C15" s="191">
        <v>-4932034.95</v>
      </c>
      <c r="D15" s="190">
        <f t="shared" si="2"/>
        <v>89594617.030000001</v>
      </c>
      <c r="E15" s="191">
        <v>58502864.659999996</v>
      </c>
      <c r="F15" s="191">
        <v>58502864.659999996</v>
      </c>
      <c r="G15" s="190">
        <f t="shared" si="3"/>
        <v>31091752.370000005</v>
      </c>
    </row>
    <row r="16" spans="1:7" x14ac:dyDescent="0.25">
      <c r="A16" s="77" t="s">
        <v>399</v>
      </c>
      <c r="B16" s="190">
        <v>0</v>
      </c>
      <c r="C16" s="190">
        <v>0</v>
      </c>
      <c r="D16" s="190">
        <f t="shared" si="2"/>
        <v>0</v>
      </c>
      <c r="E16" s="190">
        <v>0</v>
      </c>
      <c r="F16" s="190">
        <v>0</v>
      </c>
      <c r="G16" s="190">
        <f t="shared" si="3"/>
        <v>0</v>
      </c>
    </row>
    <row r="17" spans="1:7" x14ac:dyDescent="0.25">
      <c r="A17" s="77" t="s">
        <v>400</v>
      </c>
      <c r="B17" s="191">
        <v>73245737.390000001</v>
      </c>
      <c r="C17" s="191">
        <v>14280412.32</v>
      </c>
      <c r="D17" s="190">
        <f t="shared" si="2"/>
        <v>87526149.710000008</v>
      </c>
      <c r="E17" s="191">
        <v>41681242.289999999</v>
      </c>
      <c r="F17" s="191">
        <v>41658242.289999999</v>
      </c>
      <c r="G17" s="190">
        <f t="shared" si="3"/>
        <v>45844907.420000009</v>
      </c>
    </row>
    <row r="18" spans="1:7" x14ac:dyDescent="0.25">
      <c r="A18" s="77" t="s">
        <v>401</v>
      </c>
      <c r="B18" s="191">
        <v>94344544.469999999</v>
      </c>
      <c r="C18" s="191">
        <v>15168168.960000001</v>
      </c>
      <c r="D18" s="190">
        <f t="shared" si="2"/>
        <v>109512713.43000001</v>
      </c>
      <c r="E18" s="191">
        <v>69837150.079999998</v>
      </c>
      <c r="F18" s="191">
        <v>69837150.079999998</v>
      </c>
      <c r="G18" s="190">
        <f t="shared" si="3"/>
        <v>39675563.350000009</v>
      </c>
    </row>
    <row r="19" spans="1:7" x14ac:dyDescent="0.25">
      <c r="A19" s="58" t="s">
        <v>402</v>
      </c>
      <c r="B19" s="190">
        <f>SUM(B20:B26)</f>
        <v>255614305.34000003</v>
      </c>
      <c r="C19" s="190">
        <f t="shared" ref="C19:F19" si="4">SUM(C20:C26)</f>
        <v>120356986.31999999</v>
      </c>
      <c r="D19" s="190">
        <f t="shared" si="4"/>
        <v>375971291.66000003</v>
      </c>
      <c r="E19" s="190">
        <f t="shared" si="4"/>
        <v>196299077.81999999</v>
      </c>
      <c r="F19" s="190">
        <f t="shared" si="4"/>
        <v>196288173.81999999</v>
      </c>
      <c r="G19" s="190">
        <f>SUM(G20:G26)</f>
        <v>179672213.84</v>
      </c>
    </row>
    <row r="20" spans="1:7" x14ac:dyDescent="0.25">
      <c r="A20" s="77" t="s">
        <v>403</v>
      </c>
      <c r="B20" s="191">
        <v>0</v>
      </c>
      <c r="C20" s="191">
        <v>88532.07</v>
      </c>
      <c r="D20" s="190">
        <f>B20+C20</f>
        <v>88532.07</v>
      </c>
      <c r="E20" s="191">
        <v>0</v>
      </c>
      <c r="F20" s="191">
        <v>0</v>
      </c>
      <c r="G20" s="190">
        <f>D20-E20</f>
        <v>88532.07</v>
      </c>
    </row>
    <row r="21" spans="1:7" x14ac:dyDescent="0.25">
      <c r="A21" s="77" t="s">
        <v>404</v>
      </c>
      <c r="B21" s="191">
        <v>184702210.61000001</v>
      </c>
      <c r="C21" s="191">
        <v>92468531.069999993</v>
      </c>
      <c r="D21" s="190">
        <f>B21+C21</f>
        <v>277170741.68000001</v>
      </c>
      <c r="E21" s="191">
        <v>145351470.13</v>
      </c>
      <c r="F21" s="191">
        <v>145351470.13</v>
      </c>
      <c r="G21" s="190">
        <f>D21-E21</f>
        <v>131819271.55000001</v>
      </c>
    </row>
    <row r="22" spans="1:7" x14ac:dyDescent="0.25">
      <c r="A22" s="77" t="s">
        <v>405</v>
      </c>
      <c r="B22" s="190">
        <v>0</v>
      </c>
      <c r="C22" s="190">
        <v>0</v>
      </c>
      <c r="D22" s="190">
        <f t="shared" ref="D22:D26" si="5">B22+C22</f>
        <v>0</v>
      </c>
      <c r="E22" s="190">
        <v>0</v>
      </c>
      <c r="F22" s="190">
        <v>0</v>
      </c>
      <c r="G22" s="190">
        <f t="shared" ref="G22:G26" si="6">D22-E22</f>
        <v>0</v>
      </c>
    </row>
    <row r="23" spans="1:7" x14ac:dyDescent="0.25">
      <c r="A23" s="77" t="s">
        <v>406</v>
      </c>
      <c r="B23" s="191">
        <v>12414222.800000001</v>
      </c>
      <c r="C23" s="191">
        <v>17445723.18</v>
      </c>
      <c r="D23" s="190">
        <f t="shared" si="5"/>
        <v>29859945.98</v>
      </c>
      <c r="E23" s="191">
        <v>8501453.5399999991</v>
      </c>
      <c r="F23" s="191">
        <v>8501453.5399999991</v>
      </c>
      <c r="G23" s="190">
        <f t="shared" si="6"/>
        <v>21358492.440000001</v>
      </c>
    </row>
    <row r="24" spans="1:7" x14ac:dyDescent="0.25">
      <c r="A24" s="77" t="s">
        <v>407</v>
      </c>
      <c r="B24" s="190">
        <v>0</v>
      </c>
      <c r="C24" s="190">
        <v>0</v>
      </c>
      <c r="D24" s="190">
        <f t="shared" si="5"/>
        <v>0</v>
      </c>
      <c r="E24" s="190">
        <v>0</v>
      </c>
      <c r="F24" s="190">
        <v>0</v>
      </c>
      <c r="G24" s="190">
        <f t="shared" si="6"/>
        <v>0</v>
      </c>
    </row>
    <row r="25" spans="1:7" x14ac:dyDescent="0.25">
      <c r="A25" s="77" t="s">
        <v>408</v>
      </c>
      <c r="B25" s="190">
        <v>0</v>
      </c>
      <c r="C25" s="190">
        <v>0</v>
      </c>
      <c r="D25" s="190">
        <f t="shared" si="5"/>
        <v>0</v>
      </c>
      <c r="E25" s="190">
        <v>0</v>
      </c>
      <c r="F25" s="190">
        <v>0</v>
      </c>
      <c r="G25" s="190">
        <f t="shared" si="6"/>
        <v>0</v>
      </c>
    </row>
    <row r="26" spans="1:7" x14ac:dyDescent="0.25">
      <c r="A26" s="77" t="s">
        <v>409</v>
      </c>
      <c r="B26" s="191">
        <v>58497871.93</v>
      </c>
      <c r="C26" s="191">
        <v>10354200</v>
      </c>
      <c r="D26" s="190">
        <f t="shared" si="5"/>
        <v>68852071.930000007</v>
      </c>
      <c r="E26" s="191">
        <v>42446154.149999999</v>
      </c>
      <c r="F26" s="191">
        <v>42435250.149999999</v>
      </c>
      <c r="G26" s="190">
        <f t="shared" si="6"/>
        <v>26405917.780000009</v>
      </c>
    </row>
    <row r="27" spans="1:7" x14ac:dyDescent="0.25">
      <c r="A27" s="58" t="s">
        <v>410</v>
      </c>
      <c r="B27" s="190">
        <f>SUM(B28:B36)</f>
        <v>55999498.850000001</v>
      </c>
      <c r="C27" s="190">
        <f t="shared" ref="C27:G27" si="7">SUM(C28:C36)</f>
        <v>14527561.550000001</v>
      </c>
      <c r="D27" s="190">
        <f t="shared" si="7"/>
        <v>70527060.400000006</v>
      </c>
      <c r="E27" s="190">
        <f t="shared" si="7"/>
        <v>36190699.689999998</v>
      </c>
      <c r="F27" s="190">
        <f t="shared" si="7"/>
        <v>36156503.530000001</v>
      </c>
      <c r="G27" s="190">
        <f t="shared" si="7"/>
        <v>34336360.710000001</v>
      </c>
    </row>
    <row r="28" spans="1:7" x14ac:dyDescent="0.25">
      <c r="A28" s="79" t="s">
        <v>411</v>
      </c>
      <c r="B28" s="191">
        <v>44473346.530000001</v>
      </c>
      <c r="C28" s="191">
        <v>11149057.550000001</v>
      </c>
      <c r="D28" s="190">
        <f>B28+C28</f>
        <v>55622404.079999998</v>
      </c>
      <c r="E28" s="191">
        <v>26690424.079999998</v>
      </c>
      <c r="F28" s="191">
        <v>26656227.920000002</v>
      </c>
      <c r="G28" s="190">
        <f>D28-E28</f>
        <v>28931980</v>
      </c>
    </row>
    <row r="29" spans="1:7" x14ac:dyDescent="0.25">
      <c r="A29" s="77" t="s">
        <v>412</v>
      </c>
      <c r="B29" s="190">
        <v>0</v>
      </c>
      <c r="C29" s="190">
        <v>0</v>
      </c>
      <c r="D29" s="190">
        <f t="shared" ref="D29:D36" si="8">B29+C29</f>
        <v>0</v>
      </c>
      <c r="E29" s="190">
        <v>0</v>
      </c>
      <c r="F29" s="190">
        <v>0</v>
      </c>
      <c r="G29" s="190">
        <f t="shared" ref="G29:G36" si="9">D29-E29</f>
        <v>0</v>
      </c>
    </row>
    <row r="30" spans="1:7" x14ac:dyDescent="0.25">
      <c r="A30" s="77" t="s">
        <v>413</v>
      </c>
      <c r="B30" s="190">
        <v>0</v>
      </c>
      <c r="C30" s="190">
        <v>0</v>
      </c>
      <c r="D30" s="190">
        <f t="shared" si="8"/>
        <v>0</v>
      </c>
      <c r="E30" s="190">
        <v>0</v>
      </c>
      <c r="F30" s="190">
        <v>0</v>
      </c>
      <c r="G30" s="190">
        <f t="shared" si="9"/>
        <v>0</v>
      </c>
    </row>
    <row r="31" spans="1:7" x14ac:dyDescent="0.25">
      <c r="A31" s="77" t="s">
        <v>414</v>
      </c>
      <c r="B31" s="190">
        <v>0</v>
      </c>
      <c r="C31" s="190">
        <v>0</v>
      </c>
      <c r="D31" s="190">
        <f t="shared" si="8"/>
        <v>0</v>
      </c>
      <c r="E31" s="190">
        <v>0</v>
      </c>
      <c r="F31" s="190">
        <v>0</v>
      </c>
      <c r="G31" s="190">
        <f t="shared" si="9"/>
        <v>0</v>
      </c>
    </row>
    <row r="32" spans="1:7" x14ac:dyDescent="0.25">
      <c r="A32" s="77" t="s">
        <v>415</v>
      </c>
      <c r="B32" s="190">
        <v>0</v>
      </c>
      <c r="C32" s="190">
        <v>0</v>
      </c>
      <c r="D32" s="190">
        <f t="shared" si="8"/>
        <v>0</v>
      </c>
      <c r="E32" s="190">
        <v>0</v>
      </c>
      <c r="F32" s="190">
        <v>0</v>
      </c>
      <c r="G32" s="190">
        <f t="shared" si="9"/>
        <v>0</v>
      </c>
    </row>
    <row r="33" spans="1:7" ht="14.45" customHeight="1" x14ac:dyDescent="0.25">
      <c r="A33" s="77" t="s">
        <v>416</v>
      </c>
      <c r="B33" s="190">
        <v>0</v>
      </c>
      <c r="C33" s="190">
        <v>0</v>
      </c>
      <c r="D33" s="190">
        <f t="shared" si="8"/>
        <v>0</v>
      </c>
      <c r="E33" s="190">
        <v>0</v>
      </c>
      <c r="F33" s="190">
        <v>0</v>
      </c>
      <c r="G33" s="190">
        <f t="shared" si="9"/>
        <v>0</v>
      </c>
    </row>
    <row r="34" spans="1:7" ht="14.45" customHeight="1" x14ac:dyDescent="0.25">
      <c r="A34" s="77" t="s">
        <v>417</v>
      </c>
      <c r="B34" s="191">
        <v>0</v>
      </c>
      <c r="C34" s="191">
        <v>436624</v>
      </c>
      <c r="D34" s="190">
        <f t="shared" si="8"/>
        <v>436624</v>
      </c>
      <c r="E34" s="191">
        <v>436324</v>
      </c>
      <c r="F34" s="191">
        <v>436324</v>
      </c>
      <c r="G34" s="190">
        <f t="shared" si="9"/>
        <v>300</v>
      </c>
    </row>
    <row r="35" spans="1:7" ht="14.45" customHeight="1" x14ac:dyDescent="0.25">
      <c r="A35" s="77" t="s">
        <v>418</v>
      </c>
      <c r="B35" s="191">
        <v>11526152.32</v>
      </c>
      <c r="C35" s="191">
        <v>2941880</v>
      </c>
      <c r="D35" s="190">
        <f t="shared" si="8"/>
        <v>14468032.32</v>
      </c>
      <c r="E35" s="191">
        <v>9063951.6099999994</v>
      </c>
      <c r="F35" s="191">
        <v>9063951.6099999994</v>
      </c>
      <c r="G35" s="190">
        <f t="shared" si="9"/>
        <v>5404080.7100000009</v>
      </c>
    </row>
    <row r="36" spans="1:7" ht="14.45" customHeight="1" x14ac:dyDescent="0.25">
      <c r="A36" s="77" t="s">
        <v>419</v>
      </c>
      <c r="B36" s="190">
        <v>0</v>
      </c>
      <c r="C36" s="190">
        <v>0</v>
      </c>
      <c r="D36" s="190">
        <f t="shared" si="8"/>
        <v>0</v>
      </c>
      <c r="E36" s="190">
        <v>0</v>
      </c>
      <c r="F36" s="190">
        <v>0</v>
      </c>
      <c r="G36" s="190">
        <f t="shared" si="9"/>
        <v>0</v>
      </c>
    </row>
    <row r="37" spans="1:7" ht="14.45" customHeight="1" x14ac:dyDescent="0.25">
      <c r="A37" s="59" t="s">
        <v>420</v>
      </c>
      <c r="B37" s="190">
        <f>SUM(B38:B41)</f>
        <v>94486943.739999995</v>
      </c>
      <c r="C37" s="190">
        <f t="shared" ref="C37:G37" si="10">SUM(C38:C41)</f>
        <v>4075604.93</v>
      </c>
      <c r="D37" s="190">
        <f t="shared" si="10"/>
        <v>98562548.670000002</v>
      </c>
      <c r="E37" s="190">
        <f t="shared" si="10"/>
        <v>73305565.549999997</v>
      </c>
      <c r="F37" s="190">
        <f t="shared" si="10"/>
        <v>73305565.549999997</v>
      </c>
      <c r="G37" s="190">
        <f t="shared" si="10"/>
        <v>25256983.120000005</v>
      </c>
    </row>
    <row r="38" spans="1:7" ht="30" x14ac:dyDescent="0.25">
      <c r="A38" s="79" t="s">
        <v>421</v>
      </c>
      <c r="B38" s="190">
        <v>0</v>
      </c>
      <c r="C38" s="190">
        <v>0</v>
      </c>
      <c r="D38" s="190">
        <f>B38+C38</f>
        <v>0</v>
      </c>
      <c r="E38" s="190">
        <v>0</v>
      </c>
      <c r="F38" s="190">
        <v>0</v>
      </c>
      <c r="G38" s="190">
        <f>D38-E38</f>
        <v>0</v>
      </c>
    </row>
    <row r="39" spans="1:7" ht="30" x14ac:dyDescent="0.25">
      <c r="A39" s="79" t="s">
        <v>422</v>
      </c>
      <c r="B39" s="191">
        <v>94486943.739999995</v>
      </c>
      <c r="C39" s="191">
        <v>4075604.93</v>
      </c>
      <c r="D39" s="190">
        <f t="shared" ref="D39:D41" si="11">B39+C39</f>
        <v>98562548.670000002</v>
      </c>
      <c r="E39" s="191">
        <v>73305565.549999997</v>
      </c>
      <c r="F39" s="191">
        <v>73305565.549999997</v>
      </c>
      <c r="G39" s="190">
        <f t="shared" ref="G39:G41" si="12">D39-E39</f>
        <v>25256983.120000005</v>
      </c>
    </row>
    <row r="40" spans="1:7" x14ac:dyDescent="0.25">
      <c r="A40" s="79" t="s">
        <v>423</v>
      </c>
      <c r="B40" s="190">
        <v>0</v>
      </c>
      <c r="C40" s="190">
        <v>0</v>
      </c>
      <c r="D40" s="190">
        <f t="shared" si="11"/>
        <v>0</v>
      </c>
      <c r="E40" s="190">
        <v>0</v>
      </c>
      <c r="F40" s="190">
        <v>0</v>
      </c>
      <c r="G40" s="190">
        <f t="shared" si="12"/>
        <v>0</v>
      </c>
    </row>
    <row r="41" spans="1:7" x14ac:dyDescent="0.25">
      <c r="A41" s="79" t="s">
        <v>424</v>
      </c>
      <c r="B41" s="190">
        <v>0</v>
      </c>
      <c r="C41" s="190">
        <v>0</v>
      </c>
      <c r="D41" s="190">
        <f t="shared" si="11"/>
        <v>0</v>
      </c>
      <c r="E41" s="190">
        <v>0</v>
      </c>
      <c r="F41" s="190">
        <v>0</v>
      </c>
      <c r="G41" s="190">
        <f t="shared" si="12"/>
        <v>0</v>
      </c>
    </row>
    <row r="42" spans="1:7" x14ac:dyDescent="0.25">
      <c r="A42" s="79"/>
      <c r="B42" s="190"/>
      <c r="C42" s="190"/>
      <c r="D42" s="190"/>
      <c r="E42" s="190"/>
      <c r="F42" s="190"/>
      <c r="G42" s="190"/>
    </row>
    <row r="43" spans="1:7" x14ac:dyDescent="0.25">
      <c r="A43" s="3" t="s">
        <v>425</v>
      </c>
      <c r="B43" s="192">
        <f>B44+B53+B61+B71</f>
        <v>344723280.71999997</v>
      </c>
      <c r="C43" s="192">
        <f t="shared" ref="C43:G43" si="13">C44+C53+C61+C71</f>
        <v>57751669.670000002</v>
      </c>
      <c r="D43" s="192">
        <f t="shared" si="13"/>
        <v>402474950.39000005</v>
      </c>
      <c r="E43" s="192">
        <f t="shared" si="13"/>
        <v>158487200.04000002</v>
      </c>
      <c r="F43" s="192">
        <f t="shared" si="13"/>
        <v>158487200.04000002</v>
      </c>
      <c r="G43" s="192">
        <f t="shared" si="13"/>
        <v>243987750.35000002</v>
      </c>
    </row>
    <row r="44" spans="1:7" x14ac:dyDescent="0.25">
      <c r="A44" s="58" t="s">
        <v>393</v>
      </c>
      <c r="B44" s="190">
        <f>SUM(B45:B52)</f>
        <v>193877857.57000002</v>
      </c>
      <c r="C44" s="190">
        <f t="shared" ref="C44:G44" si="14">SUM(C45:C52)</f>
        <v>38282364.369999997</v>
      </c>
      <c r="D44" s="190">
        <f t="shared" si="14"/>
        <v>232160221.94</v>
      </c>
      <c r="E44" s="190">
        <f t="shared" si="14"/>
        <v>118743076.92</v>
      </c>
      <c r="F44" s="190">
        <f t="shared" si="14"/>
        <v>118743076.92</v>
      </c>
      <c r="G44" s="190">
        <f t="shared" si="14"/>
        <v>113417145.02</v>
      </c>
    </row>
    <row r="45" spans="1:7" x14ac:dyDescent="0.25">
      <c r="A45" s="79" t="s">
        <v>394</v>
      </c>
      <c r="B45" s="191">
        <v>2222158.39</v>
      </c>
      <c r="C45" s="191">
        <v>0</v>
      </c>
      <c r="D45" s="190">
        <f>B45+C45</f>
        <v>2222158.39</v>
      </c>
      <c r="E45" s="191">
        <v>1869284.68</v>
      </c>
      <c r="F45" s="191">
        <v>1869284.68</v>
      </c>
      <c r="G45" s="190">
        <f>D45-E45</f>
        <v>352873.7100000002</v>
      </c>
    </row>
    <row r="46" spans="1:7" x14ac:dyDescent="0.25">
      <c r="A46" s="79" t="s">
        <v>395</v>
      </c>
      <c r="B46" s="191">
        <v>73000</v>
      </c>
      <c r="C46" s="191">
        <v>0</v>
      </c>
      <c r="D46" s="190">
        <f t="shared" ref="D46:D52" si="15">B46+C46</f>
        <v>73000</v>
      </c>
      <c r="E46" s="191">
        <v>41678.800000000003</v>
      </c>
      <c r="F46" s="191">
        <v>41678.800000000003</v>
      </c>
      <c r="G46" s="190">
        <f t="shared" ref="G46:G52" si="16">D46-E46</f>
        <v>31321.199999999997</v>
      </c>
    </row>
    <row r="47" spans="1:7" x14ac:dyDescent="0.25">
      <c r="A47" s="79" t="s">
        <v>396</v>
      </c>
      <c r="B47" s="191">
        <v>11661546</v>
      </c>
      <c r="C47" s="191">
        <v>-9719000</v>
      </c>
      <c r="D47" s="190">
        <f t="shared" si="15"/>
        <v>1942546</v>
      </c>
      <c r="E47" s="191">
        <v>807272.16</v>
      </c>
      <c r="F47" s="191">
        <v>807272.16</v>
      </c>
      <c r="G47" s="190">
        <f t="shared" si="16"/>
        <v>1135273.8399999999</v>
      </c>
    </row>
    <row r="48" spans="1:7" x14ac:dyDescent="0.25">
      <c r="A48" s="79" t="s">
        <v>397</v>
      </c>
      <c r="B48" s="190">
        <v>0</v>
      </c>
      <c r="C48" s="190">
        <v>0</v>
      </c>
      <c r="D48" s="190">
        <f t="shared" si="15"/>
        <v>0</v>
      </c>
      <c r="E48" s="190">
        <v>0</v>
      </c>
      <c r="F48" s="190">
        <v>0</v>
      </c>
      <c r="G48" s="190">
        <f t="shared" si="16"/>
        <v>0</v>
      </c>
    </row>
    <row r="49" spans="1:7" x14ac:dyDescent="0.25">
      <c r="A49" s="79" t="s">
        <v>398</v>
      </c>
      <c r="B49" s="191">
        <v>16200000</v>
      </c>
      <c r="C49" s="191">
        <v>0</v>
      </c>
      <c r="D49" s="190">
        <f t="shared" si="15"/>
        <v>16200000</v>
      </c>
      <c r="E49" s="191">
        <v>11324539.539999999</v>
      </c>
      <c r="F49" s="191">
        <v>11324539.539999999</v>
      </c>
      <c r="G49" s="190">
        <f t="shared" si="16"/>
        <v>4875460.4600000009</v>
      </c>
    </row>
    <row r="50" spans="1:7" x14ac:dyDescent="0.25">
      <c r="A50" s="79" t="s">
        <v>399</v>
      </c>
      <c r="B50" s="190">
        <v>0</v>
      </c>
      <c r="C50" s="190">
        <v>0</v>
      </c>
      <c r="D50" s="190">
        <f t="shared" si="15"/>
        <v>0</v>
      </c>
      <c r="E50" s="190">
        <v>0</v>
      </c>
      <c r="F50" s="190">
        <v>0</v>
      </c>
      <c r="G50" s="190">
        <f t="shared" si="16"/>
        <v>0</v>
      </c>
    </row>
    <row r="51" spans="1:7" x14ac:dyDescent="0.25">
      <c r="A51" s="79" t="s">
        <v>400</v>
      </c>
      <c r="B51" s="191">
        <v>135860406.47</v>
      </c>
      <c r="C51" s="191">
        <v>57088814.759999998</v>
      </c>
      <c r="D51" s="190">
        <f t="shared" si="15"/>
        <v>192949221.22999999</v>
      </c>
      <c r="E51" s="191">
        <v>90284323.909999996</v>
      </c>
      <c r="F51" s="191">
        <v>90284323.909999996</v>
      </c>
      <c r="G51" s="190">
        <f t="shared" si="16"/>
        <v>102664897.31999999</v>
      </c>
    </row>
    <row r="52" spans="1:7" x14ac:dyDescent="0.25">
      <c r="A52" s="79" t="s">
        <v>401</v>
      </c>
      <c r="B52" s="191">
        <v>27860746.710000001</v>
      </c>
      <c r="C52" s="191">
        <v>-9087450.3900000006</v>
      </c>
      <c r="D52" s="190">
        <f t="shared" si="15"/>
        <v>18773296.32</v>
      </c>
      <c r="E52" s="191">
        <v>14415977.83</v>
      </c>
      <c r="F52" s="191">
        <v>14415977.83</v>
      </c>
      <c r="G52" s="190">
        <f t="shared" si="16"/>
        <v>4357318.49</v>
      </c>
    </row>
    <row r="53" spans="1:7" x14ac:dyDescent="0.25">
      <c r="A53" s="58" t="s">
        <v>402</v>
      </c>
      <c r="B53" s="190">
        <f>SUM(B54:B60)</f>
        <v>147960035.44</v>
      </c>
      <c r="C53" s="190">
        <f t="shared" ref="C53:G53" si="17">SUM(C54:C60)</f>
        <v>18135719.600000001</v>
      </c>
      <c r="D53" s="190">
        <f t="shared" si="17"/>
        <v>166095755.04000002</v>
      </c>
      <c r="E53" s="190">
        <f t="shared" si="17"/>
        <v>36513976.32</v>
      </c>
      <c r="F53" s="190">
        <f t="shared" si="17"/>
        <v>36513976.32</v>
      </c>
      <c r="G53" s="190">
        <f t="shared" si="17"/>
        <v>129581778.72</v>
      </c>
    </row>
    <row r="54" spans="1:7" x14ac:dyDescent="0.25">
      <c r="A54" s="79" t="s">
        <v>403</v>
      </c>
      <c r="B54" s="191">
        <v>0</v>
      </c>
      <c r="C54" s="191">
        <v>35432247.270000003</v>
      </c>
      <c r="D54" s="190">
        <f>B54+C54</f>
        <v>35432247.270000003</v>
      </c>
      <c r="E54" s="191">
        <v>16378681.689999999</v>
      </c>
      <c r="F54" s="191">
        <v>16378681.689999999</v>
      </c>
      <c r="G54" s="190">
        <f>D54-E54</f>
        <v>19053565.580000006</v>
      </c>
    </row>
    <row r="55" spans="1:7" x14ac:dyDescent="0.25">
      <c r="A55" s="79" t="s">
        <v>404</v>
      </c>
      <c r="B55" s="191">
        <v>145808182.02000001</v>
      </c>
      <c r="C55" s="191">
        <v>-31495353.34</v>
      </c>
      <c r="D55" s="190">
        <f t="shared" ref="D55:D60" si="18">B55+C55</f>
        <v>114312828.68000001</v>
      </c>
      <c r="E55" s="191">
        <v>20101380.98</v>
      </c>
      <c r="F55" s="191">
        <v>20101380.98</v>
      </c>
      <c r="G55" s="190">
        <f t="shared" ref="G55:G60" si="19">D55-E55</f>
        <v>94211447.700000003</v>
      </c>
    </row>
    <row r="56" spans="1:7" x14ac:dyDescent="0.25">
      <c r="A56" s="79" t="s">
        <v>405</v>
      </c>
      <c r="B56" s="190">
        <v>0</v>
      </c>
      <c r="C56" s="190">
        <v>0</v>
      </c>
      <c r="D56" s="190">
        <f t="shared" si="18"/>
        <v>0</v>
      </c>
      <c r="E56" s="190">
        <v>0</v>
      </c>
      <c r="F56" s="190">
        <v>0</v>
      </c>
      <c r="G56" s="190">
        <f t="shared" si="19"/>
        <v>0</v>
      </c>
    </row>
    <row r="57" spans="1:7" x14ac:dyDescent="0.25">
      <c r="A57" s="80" t="s">
        <v>406</v>
      </c>
      <c r="B57" s="191">
        <v>98293.42</v>
      </c>
      <c r="C57" s="191">
        <v>14011825.67</v>
      </c>
      <c r="D57" s="190">
        <f t="shared" si="18"/>
        <v>14110119.09</v>
      </c>
      <c r="E57" s="191">
        <v>25821.599999999999</v>
      </c>
      <c r="F57" s="191">
        <v>25821.599999999999</v>
      </c>
      <c r="G57" s="190">
        <f t="shared" si="19"/>
        <v>14084297.49</v>
      </c>
    </row>
    <row r="58" spans="1:7" x14ac:dyDescent="0.25">
      <c r="A58" s="79" t="s">
        <v>407</v>
      </c>
      <c r="B58" s="190">
        <v>0</v>
      </c>
      <c r="C58" s="190">
        <v>0</v>
      </c>
      <c r="D58" s="190">
        <f t="shared" si="18"/>
        <v>0</v>
      </c>
      <c r="E58" s="190">
        <v>0</v>
      </c>
      <c r="F58" s="190">
        <v>0</v>
      </c>
      <c r="G58" s="190">
        <f t="shared" si="19"/>
        <v>0</v>
      </c>
    </row>
    <row r="59" spans="1:7" x14ac:dyDescent="0.25">
      <c r="A59" s="79" t="s">
        <v>408</v>
      </c>
      <c r="B59" s="190">
        <v>0</v>
      </c>
      <c r="C59" s="190">
        <v>0</v>
      </c>
      <c r="D59" s="190">
        <f t="shared" si="18"/>
        <v>0</v>
      </c>
      <c r="E59" s="190">
        <v>0</v>
      </c>
      <c r="F59" s="190">
        <v>0</v>
      </c>
      <c r="G59" s="190">
        <f t="shared" si="19"/>
        <v>0</v>
      </c>
    </row>
    <row r="60" spans="1:7" x14ac:dyDescent="0.25">
      <c r="A60" s="79" t="s">
        <v>409</v>
      </c>
      <c r="B60" s="191">
        <v>2053560</v>
      </c>
      <c r="C60" s="191">
        <v>187000</v>
      </c>
      <c r="D60" s="190">
        <f t="shared" si="18"/>
        <v>2240560</v>
      </c>
      <c r="E60" s="191">
        <v>8092.05</v>
      </c>
      <c r="F60" s="191">
        <v>8092.05</v>
      </c>
      <c r="G60" s="190">
        <f t="shared" si="19"/>
        <v>2232467.9500000002</v>
      </c>
    </row>
    <row r="61" spans="1:7" x14ac:dyDescent="0.25">
      <c r="A61" s="58" t="s">
        <v>410</v>
      </c>
      <c r="B61" s="190">
        <f>SUM(B62:B70)</f>
        <v>2885387.71</v>
      </c>
      <c r="C61" s="190">
        <f t="shared" ref="C61:G61" si="20">SUM(C62:C70)</f>
        <v>1333585.7</v>
      </c>
      <c r="D61" s="190">
        <f t="shared" si="20"/>
        <v>4218973.41</v>
      </c>
      <c r="E61" s="190">
        <f t="shared" si="20"/>
        <v>3230146.8</v>
      </c>
      <c r="F61" s="190">
        <f t="shared" si="20"/>
        <v>3230146.8</v>
      </c>
      <c r="G61" s="190">
        <f t="shared" si="20"/>
        <v>988826.61000000022</v>
      </c>
    </row>
    <row r="62" spans="1:7" x14ac:dyDescent="0.25">
      <c r="A62" s="79" t="s">
        <v>411</v>
      </c>
      <c r="B62" s="191">
        <v>23566.400000000001</v>
      </c>
      <c r="C62" s="191">
        <v>735605.7</v>
      </c>
      <c r="D62" s="190">
        <f>B62+C62</f>
        <v>759172.1</v>
      </c>
      <c r="E62" s="191">
        <v>247800</v>
      </c>
      <c r="F62" s="191">
        <v>247800</v>
      </c>
      <c r="G62" s="190">
        <f>D62-E62</f>
        <v>511372.1</v>
      </c>
    </row>
    <row r="63" spans="1:7" x14ac:dyDescent="0.25">
      <c r="A63" s="79" t="s">
        <v>412</v>
      </c>
      <c r="B63" s="190">
        <v>0</v>
      </c>
      <c r="C63" s="190">
        <v>0</v>
      </c>
      <c r="D63" s="190">
        <f t="shared" ref="D63:D70" si="21">B63+C63</f>
        <v>0</v>
      </c>
      <c r="E63" s="190">
        <v>0</v>
      </c>
      <c r="F63" s="190">
        <v>0</v>
      </c>
      <c r="G63" s="190">
        <f t="shared" ref="G63:G70" si="22">D63-E63</f>
        <v>0</v>
      </c>
    </row>
    <row r="64" spans="1:7" x14ac:dyDescent="0.25">
      <c r="A64" s="79" t="s">
        <v>413</v>
      </c>
      <c r="B64" s="190">
        <v>0</v>
      </c>
      <c r="C64" s="190">
        <v>0</v>
      </c>
      <c r="D64" s="190">
        <f t="shared" si="21"/>
        <v>0</v>
      </c>
      <c r="E64" s="190">
        <v>0</v>
      </c>
      <c r="F64" s="190">
        <v>0</v>
      </c>
      <c r="G64" s="190">
        <f t="shared" si="22"/>
        <v>0</v>
      </c>
    </row>
    <row r="65" spans="1:7" x14ac:dyDescent="0.25">
      <c r="A65" s="79" t="s">
        <v>414</v>
      </c>
      <c r="B65" s="190">
        <v>0</v>
      </c>
      <c r="C65" s="190">
        <v>0</v>
      </c>
      <c r="D65" s="190">
        <f t="shared" si="21"/>
        <v>0</v>
      </c>
      <c r="E65" s="190">
        <v>0</v>
      </c>
      <c r="F65" s="190">
        <v>0</v>
      </c>
      <c r="G65" s="190">
        <f t="shared" si="22"/>
        <v>0</v>
      </c>
    </row>
    <row r="66" spans="1:7" x14ac:dyDescent="0.25">
      <c r="A66" s="79" t="s">
        <v>415</v>
      </c>
      <c r="B66" s="190">
        <v>0</v>
      </c>
      <c r="C66" s="190">
        <v>0</v>
      </c>
      <c r="D66" s="190">
        <f t="shared" si="21"/>
        <v>0</v>
      </c>
      <c r="E66" s="190">
        <v>0</v>
      </c>
      <c r="F66" s="190">
        <v>0</v>
      </c>
      <c r="G66" s="190">
        <f t="shared" si="22"/>
        <v>0</v>
      </c>
    </row>
    <row r="67" spans="1:7" x14ac:dyDescent="0.25">
      <c r="A67" s="79" t="s">
        <v>416</v>
      </c>
      <c r="B67" s="190">
        <v>0</v>
      </c>
      <c r="C67" s="190">
        <v>0</v>
      </c>
      <c r="D67" s="190">
        <f t="shared" si="21"/>
        <v>0</v>
      </c>
      <c r="E67" s="190">
        <v>0</v>
      </c>
      <c r="F67" s="190">
        <v>0</v>
      </c>
      <c r="G67" s="190">
        <f t="shared" si="22"/>
        <v>0</v>
      </c>
    </row>
    <row r="68" spans="1:7" x14ac:dyDescent="0.25">
      <c r="A68" s="79" t="s">
        <v>417</v>
      </c>
      <c r="B68" s="191">
        <v>0</v>
      </c>
      <c r="C68" s="191">
        <v>597980</v>
      </c>
      <c r="D68" s="190">
        <f t="shared" si="21"/>
        <v>597980</v>
      </c>
      <c r="E68" s="191">
        <v>593340</v>
      </c>
      <c r="F68" s="191">
        <v>593340</v>
      </c>
      <c r="G68" s="190">
        <f t="shared" si="22"/>
        <v>4640</v>
      </c>
    </row>
    <row r="69" spans="1:7" x14ac:dyDescent="0.25">
      <c r="A69" s="79" t="s">
        <v>418</v>
      </c>
      <c r="B69" s="191">
        <v>2861821.31</v>
      </c>
      <c r="C69" s="191">
        <v>0</v>
      </c>
      <c r="D69" s="190">
        <f t="shared" si="21"/>
        <v>2861821.31</v>
      </c>
      <c r="E69" s="191">
        <v>2389006.7999999998</v>
      </c>
      <c r="F69" s="191">
        <v>2389006.7999999998</v>
      </c>
      <c r="G69" s="190">
        <f t="shared" si="22"/>
        <v>472814.51000000024</v>
      </c>
    </row>
    <row r="70" spans="1:7" x14ac:dyDescent="0.25">
      <c r="A70" s="79" t="s">
        <v>419</v>
      </c>
      <c r="B70" s="190">
        <v>0</v>
      </c>
      <c r="C70" s="190">
        <v>0</v>
      </c>
      <c r="D70" s="190">
        <f t="shared" si="21"/>
        <v>0</v>
      </c>
      <c r="E70" s="190">
        <v>0</v>
      </c>
      <c r="F70" s="190">
        <v>0</v>
      </c>
      <c r="G70" s="190">
        <f t="shared" si="22"/>
        <v>0</v>
      </c>
    </row>
    <row r="71" spans="1:7" x14ac:dyDescent="0.25">
      <c r="A71" s="59" t="s">
        <v>420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ht="30" x14ac:dyDescent="0.25">
      <c r="A72" s="79" t="s">
        <v>421</v>
      </c>
      <c r="B72" s="190">
        <v>0</v>
      </c>
      <c r="C72" s="190">
        <v>0</v>
      </c>
      <c r="D72" s="190">
        <v>0</v>
      </c>
      <c r="E72" s="190">
        <v>0</v>
      </c>
      <c r="F72" s="190">
        <v>0</v>
      </c>
      <c r="G72" s="190">
        <v>0</v>
      </c>
    </row>
    <row r="73" spans="1:7" ht="30" x14ac:dyDescent="0.25">
      <c r="A73" s="79" t="s">
        <v>422</v>
      </c>
      <c r="B73" s="190">
        <v>0</v>
      </c>
      <c r="C73" s="190">
        <v>0</v>
      </c>
      <c r="D73" s="190">
        <v>0</v>
      </c>
      <c r="E73" s="190">
        <v>0</v>
      </c>
      <c r="F73" s="190">
        <v>0</v>
      </c>
      <c r="G73" s="190">
        <v>0</v>
      </c>
    </row>
    <row r="74" spans="1:7" x14ac:dyDescent="0.25">
      <c r="A74" s="79" t="s">
        <v>423</v>
      </c>
      <c r="B74" s="190">
        <v>0</v>
      </c>
      <c r="C74" s="190">
        <v>0</v>
      </c>
      <c r="D74" s="190">
        <v>0</v>
      </c>
      <c r="E74" s="190">
        <v>0</v>
      </c>
      <c r="F74" s="190">
        <v>0</v>
      </c>
      <c r="G74" s="190">
        <v>0</v>
      </c>
    </row>
    <row r="75" spans="1:7" x14ac:dyDescent="0.25">
      <c r="A75" s="79" t="s">
        <v>424</v>
      </c>
      <c r="B75" s="190">
        <v>0</v>
      </c>
      <c r="C75" s="190">
        <v>0</v>
      </c>
      <c r="D75" s="190">
        <v>0</v>
      </c>
      <c r="E75" s="190">
        <v>0</v>
      </c>
      <c r="F75" s="190">
        <v>0</v>
      </c>
      <c r="G75" s="190">
        <v>0</v>
      </c>
    </row>
    <row r="76" spans="1:7" x14ac:dyDescent="0.25">
      <c r="A76" s="45"/>
      <c r="B76" s="179"/>
      <c r="C76" s="179"/>
      <c r="D76" s="179"/>
      <c r="E76" s="179"/>
      <c r="F76" s="179"/>
      <c r="G76" s="179"/>
    </row>
    <row r="77" spans="1:7" x14ac:dyDescent="0.25">
      <c r="A77" s="3" t="s">
        <v>382</v>
      </c>
      <c r="B77" s="178">
        <f>B9+B43</f>
        <v>1110168831.4100001</v>
      </c>
      <c r="C77" s="178">
        <f t="shared" ref="C77:G77" si="23">C9+C43</f>
        <v>241842338.39000005</v>
      </c>
      <c r="D77" s="178">
        <f t="shared" si="23"/>
        <v>1352011169.8</v>
      </c>
      <c r="E77" s="178">
        <f t="shared" si="23"/>
        <v>702351629.37999988</v>
      </c>
      <c r="F77" s="178">
        <f t="shared" si="23"/>
        <v>702283142.22000003</v>
      </c>
      <c r="G77" s="178">
        <f t="shared" si="23"/>
        <v>649659540.42000008</v>
      </c>
    </row>
    <row r="78" spans="1:7" x14ac:dyDescent="0.25">
      <c r="A78" s="55"/>
      <c r="B78" s="177"/>
      <c r="C78" s="177"/>
      <c r="D78" s="177"/>
      <c r="E78" s="177"/>
      <c r="F78" s="177"/>
      <c r="G78" s="1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9:G19 B53:G53 B9:B10 B27:G27 B61:G61 C54:G60 C28:G36 C72:G75 B43:B44 B71:G71 C62:G70 C38:G41 C43:G52 C9:G18 C20:G26 B37:G37 B76:G77">
      <formula1>-1.79769313486231E+100</formula1>
      <formula2>1.79769313486231E+100</formula2>
    </dataValidation>
  </dataValidations>
  <pageMargins left="0.11811023622047245" right="0.11811023622047245" top="0.35433070866141736" bottom="0.35433070866141736" header="0.31496062992125984" footer="0.31496062992125984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L13" sqref="L13"/>
    </sheetView>
  </sheetViews>
  <sheetFormatPr baseColWidth="10" defaultColWidth="11" defaultRowHeight="15" x14ac:dyDescent="0.25"/>
  <cols>
    <col min="1" max="1" width="60.7109375" customWidth="1"/>
    <col min="2" max="2" width="18.5703125" customWidth="1"/>
    <col min="3" max="3" width="15.85546875" customWidth="1"/>
    <col min="4" max="4" width="16.85546875" customWidth="1"/>
    <col min="5" max="5" width="17.140625" customWidth="1"/>
    <col min="6" max="6" width="17.85546875" customWidth="1"/>
    <col min="7" max="7" width="18.7109375" customWidth="1"/>
  </cols>
  <sheetData>
    <row r="1" spans="1:7" ht="40.9" customHeight="1" x14ac:dyDescent="0.25">
      <c r="A1" s="224" t="s">
        <v>426</v>
      </c>
      <c r="B1" s="216"/>
      <c r="C1" s="216"/>
      <c r="D1" s="216"/>
      <c r="E1" s="216"/>
      <c r="F1" s="216"/>
      <c r="G1" s="217"/>
    </row>
    <row r="2" spans="1:7" x14ac:dyDescent="0.25">
      <c r="A2" s="106" t="str">
        <f>'Formato 1'!A2</f>
        <v>Municipio de Salamanca, Guanajuato</v>
      </c>
      <c r="B2" s="107"/>
      <c r="C2" s="107"/>
      <c r="D2" s="107"/>
      <c r="E2" s="107"/>
      <c r="F2" s="107"/>
      <c r="G2" s="108"/>
    </row>
    <row r="3" spans="1:7" x14ac:dyDescent="0.25">
      <c r="A3" s="109" t="s">
        <v>299</v>
      </c>
      <c r="B3" s="110"/>
      <c r="C3" s="110"/>
      <c r="D3" s="110"/>
      <c r="E3" s="110"/>
      <c r="F3" s="110"/>
      <c r="G3" s="111"/>
    </row>
    <row r="4" spans="1:7" x14ac:dyDescent="0.25">
      <c r="A4" s="109" t="s">
        <v>427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Septiembre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19" t="s">
        <v>428</v>
      </c>
      <c r="B7" s="222" t="s">
        <v>301</v>
      </c>
      <c r="C7" s="222"/>
      <c r="D7" s="222"/>
      <c r="E7" s="222"/>
      <c r="F7" s="222"/>
      <c r="G7" s="222" t="s">
        <v>302</v>
      </c>
    </row>
    <row r="8" spans="1:7" ht="30" x14ac:dyDescent="0.25">
      <c r="A8" s="220"/>
      <c r="B8" s="7" t="s">
        <v>303</v>
      </c>
      <c r="C8" s="33" t="s">
        <v>391</v>
      </c>
      <c r="D8" s="33" t="s">
        <v>234</v>
      </c>
      <c r="E8" s="33" t="s">
        <v>189</v>
      </c>
      <c r="F8" s="33" t="s">
        <v>206</v>
      </c>
      <c r="G8" s="232"/>
    </row>
    <row r="9" spans="1:7" ht="15.75" customHeight="1" x14ac:dyDescent="0.25">
      <c r="A9" s="26" t="s">
        <v>429</v>
      </c>
      <c r="B9" s="195">
        <v>376980305.44999999</v>
      </c>
      <c r="C9" s="195">
        <v>0</v>
      </c>
      <c r="D9" s="195">
        <v>376980305.44999999</v>
      </c>
      <c r="E9" s="195">
        <v>232980643.33000001</v>
      </c>
      <c r="F9" s="195">
        <v>232980643.33000001</v>
      </c>
      <c r="G9" s="195">
        <v>143999662.11999997</v>
      </c>
    </row>
    <row r="10" spans="1:7" x14ac:dyDescent="0.25">
      <c r="A10" s="58" t="s">
        <v>430</v>
      </c>
      <c r="B10" s="196">
        <v>376980305.44999999</v>
      </c>
      <c r="C10" s="196">
        <v>0</v>
      </c>
      <c r="D10" s="197">
        <v>376980305.44999999</v>
      </c>
      <c r="E10" s="196">
        <v>232980643.33000001</v>
      </c>
      <c r="F10" s="196">
        <v>232980643.33000001</v>
      </c>
      <c r="G10" s="197">
        <v>143999662.11999997</v>
      </c>
    </row>
    <row r="11" spans="1:7" ht="15.75" customHeight="1" x14ac:dyDescent="0.25">
      <c r="A11" s="58" t="s">
        <v>431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8" t="s">
        <v>432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7" t="s">
        <v>433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7" t="s">
        <v>434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8" t="s">
        <v>435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9" t="s">
        <v>436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7" t="s">
        <v>437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7" t="s">
        <v>438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8" t="s">
        <v>439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5"/>
      <c r="B20" s="198"/>
      <c r="C20" s="198"/>
      <c r="D20" s="198"/>
      <c r="E20" s="198"/>
      <c r="F20" s="198"/>
      <c r="G20" s="198"/>
    </row>
    <row r="21" spans="1:7" x14ac:dyDescent="0.25">
      <c r="A21" s="34" t="s">
        <v>440</v>
      </c>
      <c r="B21" s="195">
        <v>129703080.86</v>
      </c>
      <c r="C21" s="195">
        <v>0</v>
      </c>
      <c r="D21" s="195">
        <v>129703080.86</v>
      </c>
      <c r="E21" s="195">
        <v>66669804.5</v>
      </c>
      <c r="F21" s="195">
        <v>66669804.5</v>
      </c>
      <c r="G21" s="195">
        <v>63033276.359999999</v>
      </c>
    </row>
    <row r="22" spans="1:7" x14ac:dyDescent="0.25">
      <c r="A22" s="58" t="s">
        <v>430</v>
      </c>
      <c r="B22" s="196">
        <v>129703080.86</v>
      </c>
      <c r="C22" s="196">
        <v>0</v>
      </c>
      <c r="D22" s="197">
        <v>129703080.86</v>
      </c>
      <c r="E22" s="196">
        <v>66669804.5</v>
      </c>
      <c r="F22" s="196">
        <v>66669804.5</v>
      </c>
      <c r="G22" s="197">
        <v>63033276.359999999</v>
      </c>
    </row>
    <row r="23" spans="1:7" x14ac:dyDescent="0.25">
      <c r="A23" s="58" t="s">
        <v>431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8" t="s">
        <v>432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7" t="s">
        <v>433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7" t="s">
        <v>434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8" t="s">
        <v>435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9" t="s">
        <v>436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7" t="s">
        <v>437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7" t="s">
        <v>438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8" t="s">
        <v>439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5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441</v>
      </c>
      <c r="B33" s="195">
        <f>B9+B21</f>
        <v>506683386.31</v>
      </c>
      <c r="C33" s="195">
        <f t="shared" ref="C33:G33" si="0">C9+C21</f>
        <v>0</v>
      </c>
      <c r="D33" s="195">
        <f t="shared" si="0"/>
        <v>506683386.31</v>
      </c>
      <c r="E33" s="195">
        <f t="shared" si="0"/>
        <v>299650447.83000004</v>
      </c>
      <c r="F33" s="195">
        <f t="shared" si="0"/>
        <v>299650447.83000004</v>
      </c>
      <c r="G33" s="195">
        <f t="shared" si="0"/>
        <v>207032938.47999996</v>
      </c>
    </row>
    <row r="34" spans="1:7" ht="14.45" customHeight="1" x14ac:dyDescent="0.25">
      <c r="A34" s="55"/>
      <c r="B34" s="194"/>
      <c r="C34" s="194"/>
      <c r="D34" s="194"/>
      <c r="E34" s="194"/>
      <c r="F34" s="194"/>
      <c r="G34" s="19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G9:G33 B11:F21 B23:F33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Angélica Guadalupe González Gallardo</cp:lastModifiedBy>
  <cp:revision/>
  <cp:lastPrinted>2025-10-22T15:00:26Z</cp:lastPrinted>
  <dcterms:created xsi:type="dcterms:W3CDTF">2023-03-16T22:14:51Z</dcterms:created>
  <dcterms:modified xsi:type="dcterms:W3CDTF">2025-10-22T15:00:31Z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